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BF14\Problems and Solutions\"/>
    </mc:Choice>
  </mc:AlternateContent>
  <bookViews>
    <workbookView xWindow="120" yWindow="15" windowWidth="11700" windowHeight="6540"/>
  </bookViews>
  <sheets>
    <sheet name="Pbm13.1" sheetId="11" r:id="rId1"/>
    <sheet name="Pblm13.2" sheetId="18" r:id="rId2"/>
    <sheet name="Pbm13.3" sheetId="19" r:id="rId3"/>
    <sheet name="Pbm13.4" sheetId="20" r:id="rId4"/>
    <sheet name="Pbm13.5" sheetId="1" r:id="rId5"/>
    <sheet name="Pbm13.6" sheetId="12" r:id="rId6"/>
    <sheet name="Pbm13.7" sheetId="10" r:id="rId7"/>
    <sheet name="Pbm13.8" sheetId="17" r:id="rId8"/>
    <sheet name="Pbm13.9" sheetId="16" r:id="rId9"/>
    <sheet name="Pbm13.10" sheetId="15" r:id="rId10"/>
    <sheet name="Pbm13.11" sheetId="14" r:id="rId11"/>
    <sheet name="Pbm13.12" sheetId="13" r:id="rId12"/>
  </sheets>
  <calcPr calcId="152511"/>
</workbook>
</file>

<file path=xl/calcChain.xml><?xml version="1.0" encoding="utf-8"?>
<calcChain xmlns="http://schemas.openxmlformats.org/spreadsheetml/2006/main">
  <c r="F21" i="20" l="1"/>
  <c r="D21" i="20"/>
  <c r="F27" i="19"/>
  <c r="F30" i="19"/>
  <c r="F33" i="19"/>
  <c r="D27" i="19"/>
  <c r="D30" i="19"/>
  <c r="D33" i="19"/>
  <c r="F18" i="18"/>
  <c r="F23" i="18"/>
  <c r="D18" i="18"/>
  <c r="D23" i="18"/>
  <c r="F21" i="18"/>
  <c r="D21" i="18"/>
  <c r="F15" i="18"/>
  <c r="F26" i="18"/>
  <c r="D15" i="18"/>
  <c r="D26" i="18"/>
  <c r="F29" i="18"/>
  <c r="D29" i="18"/>
  <c r="F22" i="11"/>
  <c r="D22" i="11"/>
  <c r="F17" i="11"/>
  <c r="D17" i="11"/>
  <c r="F24" i="11"/>
  <c r="F27" i="11"/>
  <c r="D24" i="11"/>
  <c r="D27" i="11"/>
  <c r="H25" i="13"/>
  <c r="H28" i="13"/>
  <c r="H31" i="13"/>
  <c r="H34" i="13"/>
  <c r="F25" i="13"/>
  <c r="F28" i="13"/>
  <c r="F34" i="13"/>
  <c r="F26" i="1"/>
  <c r="F29" i="1"/>
  <c r="F32" i="1"/>
  <c r="D26" i="1"/>
  <c r="D29" i="1"/>
  <c r="J55" i="12"/>
  <c r="F55" i="12"/>
  <c r="L53" i="12"/>
  <c r="L52" i="12"/>
  <c r="F45" i="12"/>
  <c r="J45" i="12"/>
  <c r="L43" i="12"/>
  <c r="L42" i="12"/>
  <c r="L41" i="12"/>
  <c r="H27" i="10"/>
  <c r="H30" i="10"/>
  <c r="H33" i="10"/>
  <c r="H36" i="10"/>
  <c r="F27" i="10"/>
  <c r="F30" i="10"/>
  <c r="F33" i="10"/>
  <c r="F36" i="10"/>
  <c r="N27" i="16"/>
  <c r="N26" i="16"/>
  <c r="N25" i="16"/>
  <c r="N24" i="16"/>
  <c r="J30" i="17"/>
  <c r="J23" i="17"/>
  <c r="J32" i="17"/>
  <c r="H30" i="17"/>
  <c r="H23" i="17"/>
  <c r="H32" i="17"/>
  <c r="F30" i="17"/>
  <c r="F23" i="17"/>
  <c r="F32" i="17"/>
  <c r="H30" i="15"/>
  <c r="H33" i="15"/>
  <c r="H36" i="15"/>
  <c r="F30" i="15"/>
  <c r="F33" i="15"/>
  <c r="F36" i="15"/>
  <c r="H29" i="14"/>
  <c r="H32" i="14"/>
  <c r="H35" i="14"/>
  <c r="H38" i="14"/>
  <c r="H44" i="14"/>
  <c r="F29" i="14"/>
  <c r="F32" i="14"/>
  <c r="F38" i="14"/>
  <c r="F34" i="17"/>
  <c r="H34" i="17"/>
  <c r="L45" i="12"/>
  <c r="D32" i="1"/>
  <c r="H40" i="13"/>
  <c r="D30" i="11"/>
  <c r="L55" i="12"/>
  <c r="J34" i="17"/>
  <c r="F30" i="11"/>
  <c r="F35" i="14"/>
  <c r="F44" i="14"/>
  <c r="F41" i="14"/>
  <c r="F31" i="13"/>
  <c r="F40" i="13"/>
  <c r="F37" i="13"/>
  <c r="H41" i="14"/>
  <c r="H37" i="13"/>
</calcChain>
</file>

<file path=xl/sharedStrings.xml><?xml version="1.0" encoding="utf-8"?>
<sst xmlns="http://schemas.openxmlformats.org/spreadsheetml/2006/main" count="459" uniqueCount="242">
  <si>
    <t>Values</t>
  </si>
  <si>
    <t>Assumptions</t>
  </si>
  <si>
    <t>Calculation of the WACC</t>
  </si>
  <si>
    <t>Cost of debt, before tax</t>
  </si>
  <si>
    <t>Risk-free rate of interest</t>
  </si>
  <si>
    <t>Corporate income tax rate</t>
  </si>
  <si>
    <t>General return on market portfolio</t>
  </si>
  <si>
    <t>Optimal capital structure:</t>
  </si>
  <si>
    <t xml:space="preserve">     Proportion of debt</t>
  </si>
  <si>
    <t xml:space="preserve">     Proportion of equity</t>
  </si>
  <si>
    <t>Cost of debt, after-tax</t>
  </si>
  <si>
    <t>Cost of equity, after-tax</t>
  </si>
  <si>
    <t>WACC</t>
  </si>
  <si>
    <t>Up to $40 million of new capital</t>
  </si>
  <si>
    <t>Above $80 million</t>
  </si>
  <si>
    <t>$41 million to $80 million of new capital</t>
  </si>
  <si>
    <t>Combined federal and state tax rate</t>
  </si>
  <si>
    <t>Equity</t>
  </si>
  <si>
    <t>Debt</t>
  </si>
  <si>
    <t>Cost of</t>
  </si>
  <si>
    <t>Domestic</t>
  </si>
  <si>
    <t>European</t>
  </si>
  <si>
    <t>Costs of Raising Capital in the Market</t>
  </si>
  <si>
    <t>Desired capital structure:</t>
  </si>
  <si>
    <t xml:space="preserve">     Proportion debt</t>
  </si>
  <si>
    <t xml:space="preserve">     Proportion equity</t>
  </si>
  <si>
    <t>Capital to be raised</t>
  </si>
  <si>
    <t>Cost of equity</t>
  </si>
  <si>
    <t>Debt Market</t>
  </si>
  <si>
    <t>Debt Cost</t>
  </si>
  <si>
    <t>Equity Market</t>
  </si>
  <si>
    <t>Equity Cost</t>
  </si>
  <si>
    <t>First $40,000,000</t>
  </si>
  <si>
    <t>Second $40,000,000</t>
  </si>
  <si>
    <t>Third $40,000,000</t>
  </si>
  <si>
    <t xml:space="preserve">a. To raise $120,000,000 </t>
  </si>
  <si>
    <t>b. To raise $60,000,000</t>
  </si>
  <si>
    <t>Additional $20,000,000</t>
  </si>
  <si>
    <t>Weighted average cost</t>
  </si>
  <si>
    <t>Incremental</t>
  </si>
  <si>
    <t>(equal weights)</t>
  </si>
  <si>
    <t>(2/3 &amp; 1/3 weights)</t>
  </si>
  <si>
    <t>Cost of debt, before tax, kd</t>
  </si>
  <si>
    <t>Risk-free rate of interest, krf</t>
  </si>
  <si>
    <t>Corporate income tax rate, t</t>
  </si>
  <si>
    <t>General return on market portfolio, km</t>
  </si>
  <si>
    <t xml:space="preserve">     Proportion of debt, D/V</t>
  </si>
  <si>
    <t xml:space="preserve">     Proportion of equity, E/V</t>
  </si>
  <si>
    <r>
      <t xml:space="preserve">      ke = krf + ( km - krf ) </t>
    </r>
    <r>
      <rPr>
        <sz val="10"/>
        <rFont val="Times New Roman"/>
        <family val="1"/>
      </rPr>
      <t>β</t>
    </r>
  </si>
  <si>
    <t xml:space="preserve">      kd x ( 1 - t )</t>
  </si>
  <si>
    <t xml:space="preserve">     WACC = [ ke x E/V ] + [ ( kd x ( 1 - t ) ) x D/V ]</t>
  </si>
  <si>
    <t>Goldman Sachs</t>
  </si>
  <si>
    <t>Bank of New York</t>
  </si>
  <si>
    <t>Components of beta:</t>
  </si>
  <si>
    <t xml:space="preserve">     Estimate of correlation between security and market</t>
  </si>
  <si>
    <t xml:space="preserve">     Estimate of standard deviation of market's return</t>
  </si>
  <si>
    <t>Estimate of market return, forward-looking</t>
  </si>
  <si>
    <t>Estimated beta</t>
  </si>
  <si>
    <r>
      <t xml:space="preserve">     </t>
    </r>
    <r>
      <rPr>
        <sz val="10"/>
        <rFont val="Times New Roman"/>
        <family val="1"/>
      </rPr>
      <t>β</t>
    </r>
    <r>
      <rPr>
        <sz val="10"/>
        <rFont val="Times New Roman"/>
        <family val="1"/>
      </rPr>
      <t xml:space="preserve"> = ( </t>
    </r>
    <r>
      <rPr>
        <sz val="10"/>
        <rFont val="Times New Roman"/>
        <family val="1"/>
      </rPr>
      <t>ρjm</t>
    </r>
    <r>
      <rPr>
        <sz val="10"/>
        <rFont val="Times New Roman"/>
        <family val="1"/>
      </rPr>
      <t xml:space="preserve"> x </t>
    </r>
    <r>
      <rPr>
        <sz val="10"/>
        <rFont val="Times New Roman"/>
        <family val="1"/>
      </rPr>
      <t>σ</t>
    </r>
    <r>
      <rPr>
        <sz val="10"/>
        <rFont val="Times New Roman"/>
        <family val="1"/>
      </rPr>
      <t xml:space="preserve">j ) / ( </t>
    </r>
    <r>
      <rPr>
        <sz val="10"/>
        <rFont val="Times New Roman"/>
        <family val="1"/>
      </rPr>
      <t>σ</t>
    </r>
    <r>
      <rPr>
        <sz val="10"/>
        <rFont val="Times New Roman"/>
        <family val="1"/>
      </rPr>
      <t>m )</t>
    </r>
  </si>
  <si>
    <t>β</t>
  </si>
  <si>
    <r>
      <t>ρ</t>
    </r>
    <r>
      <rPr>
        <sz val="10"/>
        <rFont val="Times New Roman"/>
        <family val="1"/>
      </rPr>
      <t>jm</t>
    </r>
  </si>
  <si>
    <r>
      <t>σ</t>
    </r>
    <r>
      <rPr>
        <sz val="10"/>
        <rFont val="Times New Roman"/>
        <family val="1"/>
      </rPr>
      <t>m</t>
    </r>
  </si>
  <si>
    <t>σj</t>
  </si>
  <si>
    <t>Symbol</t>
  </si>
  <si>
    <t>Estimating Costs of Capital</t>
  </si>
  <si>
    <t>Estimated cost of equity</t>
  </si>
  <si>
    <r>
      <t xml:space="preserve">     ke = krf + (km - krf) </t>
    </r>
    <r>
      <rPr>
        <sz val="10"/>
        <rFont val="Times New Roman"/>
        <family val="1"/>
      </rPr>
      <t>β</t>
    </r>
  </si>
  <si>
    <t>Estimated cost of debt</t>
  </si>
  <si>
    <t xml:space="preserve">    kd ( 1 - t )</t>
  </si>
  <si>
    <t>Corporate tax rate</t>
  </si>
  <si>
    <t xml:space="preserve">Estimated weighted average cost of capital </t>
  </si>
  <si>
    <t>krf</t>
  </si>
  <si>
    <t>kd</t>
  </si>
  <si>
    <t>km</t>
  </si>
  <si>
    <t>t</t>
  </si>
  <si>
    <t>D/V</t>
  </si>
  <si>
    <t>E/V</t>
  </si>
  <si>
    <t>ke</t>
  </si>
  <si>
    <t>kd (1-t)</t>
  </si>
  <si>
    <t xml:space="preserve">     WACC = (ke x E/V) + ( (kd x (1-t)) x D/V)</t>
  </si>
  <si>
    <t>Diversification</t>
  </si>
  <si>
    <t>After</t>
  </si>
  <si>
    <t>Before</t>
  </si>
  <si>
    <t>Market risk premium</t>
  </si>
  <si>
    <t>km-krf</t>
  </si>
  <si>
    <t>Standard deviation of market's returns</t>
  </si>
  <si>
    <t>Estimated cost of equity with additional risk premium</t>
  </si>
  <si>
    <t>Additional equity risk premium for internationalization</t>
  </si>
  <si>
    <t>RPM</t>
  </si>
  <si>
    <t>ke + RPM</t>
  </si>
  <si>
    <t>the reduced correlation of its returns with the home market (diversification benefit).  This then creates a standard cost of</t>
  </si>
  <si>
    <r>
      <t xml:space="preserve">     ke* = krf + (km - krf) </t>
    </r>
    <r>
      <rPr>
        <sz val="10"/>
        <rFont val="Times New Roman"/>
        <family val="1"/>
      </rPr>
      <t>β +  RPM</t>
    </r>
  </si>
  <si>
    <t>If, however, the market was to add an additional risk premium to the firm's cost of equity as a result of internationally</t>
  </si>
  <si>
    <t>diversifying operations, and if that risk premium were on the order of 3.0%, the final risk-adjusted cost of equity is</t>
  </si>
  <si>
    <t>equity which is cheaper at 9.038% (previous cost of equity was 10.529%).</t>
  </si>
  <si>
    <t>indeed higher, 12.038% to the before value of 10.529%.</t>
  </si>
  <si>
    <t xml:space="preserve">Weighted average cost of capital </t>
  </si>
  <si>
    <t>Weighted average cost of capital with RPM</t>
  </si>
  <si>
    <t>WACC*</t>
  </si>
  <si>
    <t xml:space="preserve">     WACC = (ke* x E/V) + ( (kd x (1-t)) x D/V)</t>
  </si>
  <si>
    <t xml:space="preserve">     kd ( 1 - t )</t>
  </si>
  <si>
    <t xml:space="preserve">has improved, resulting in a lower cost of debt capital. This is not fully appreciated, however, as the firm has chosen to </t>
  </si>
  <si>
    <t>reduce its overall use of debt post-diversification (common among MNEs).</t>
  </si>
  <si>
    <t xml:space="preserve">The firm's WACC does indeed drop for the standardized case. If, however, the market assesses an additional equity risk </t>
  </si>
  <si>
    <t>premium of 3.0%, the benefits are swamped by the higher required return on equity by the market.</t>
  </si>
  <si>
    <t>There are a number of different factors at work here. First, as a result of international diversification, their access to debt</t>
  </si>
  <si>
    <t>The reduction in the effective tax rate obviously impacts WACC through the cost of debt. This does have substantial</t>
  </si>
  <si>
    <t>benefits in the company's WACC -- as long as additional equity risk premiums are not assessed. Then, even the lower</t>
  </si>
  <si>
    <t>effective tax rate does not offset the higher equity costs associated with the international risk premium.</t>
  </si>
  <si>
    <t>Total sales</t>
  </si>
  <si>
    <t>Company A</t>
  </si>
  <si>
    <t>Company B</t>
  </si>
  <si>
    <t>Cargill</t>
  </si>
  <si>
    <t>Company's beta</t>
  </si>
  <si>
    <t>Company credit rating</t>
  </si>
  <si>
    <t>AA</t>
  </si>
  <si>
    <t>A</t>
  </si>
  <si>
    <t>Weighted average cost of debt</t>
  </si>
  <si>
    <t>Debt to total capital ratio</t>
  </si>
  <si>
    <t>S&amp;P</t>
  </si>
  <si>
    <t>Sales</t>
  </si>
  <si>
    <t>kd ( 1 - t )</t>
  </si>
  <si>
    <t>Weighted average cost of capital</t>
  </si>
  <si>
    <t>Equity to total capital ratio</t>
  </si>
  <si>
    <t>International sales as % of total sales</t>
  </si>
  <si>
    <t>Once the data is organized, the absence of a beta for Cargill is the obvious data deficiency.</t>
  </si>
  <si>
    <t>A series of observations is then helpful:</t>
  </si>
  <si>
    <t>1.  Note that beta and credit ratings do not necessarily parallel one another</t>
  </si>
  <si>
    <t>2.  Credit rating and cost of debt do follow expected norms; lower the rating, the higher the cost</t>
  </si>
  <si>
    <t>3.  Both comparable companies, in the same industry as Cargill (commodities), possess relatively low betas</t>
  </si>
  <si>
    <t>4.  Cargill's sales are twice that of the next largest firm</t>
  </si>
  <si>
    <t>5.  Cargill's sales are significantly more internationally diversified than either of the other two companies; the question</t>
  </si>
  <si>
    <t xml:space="preserve">     is whether this is a positive or negative factor for the estimation of Cargill's cost of equity?</t>
  </si>
  <si>
    <t>Comparables</t>
  </si>
  <si>
    <t>If we take the approach that the beta for Cargill has to pick up all the incremental information, the beta would then fall</t>
  </si>
  <si>
    <t xml:space="preserve">between say 0.80 and 1.00. If the higher degree of international sales was interpreted as increasing risk, beta would </t>
  </si>
  <si>
    <t>be on the higher end; yet being a commodity firm in the current market, its beta would rarely surpass 1.0. A value of</t>
  </si>
  <si>
    <t>Mean</t>
  </si>
  <si>
    <t>Brazilian Economic Performance</t>
  </si>
  <si>
    <t>Inflation rate (IPC)</t>
  </si>
  <si>
    <t>Bank lending rate</t>
  </si>
  <si>
    <t>Exchange rate (reais/$)</t>
  </si>
  <si>
    <t>Equity returns (Sao Paulo Bovespa)</t>
  </si>
  <si>
    <t>All three are on the right track. It is mostly a matter of finding the linkages beween their individual arguments.</t>
  </si>
  <si>
    <t xml:space="preserve">1.  Theoretically, Curly is correct in that CAPM assumes that all equity returns are over and above risk-free rates. These are of course, </t>
  </si>
  <si>
    <t xml:space="preserve">     expected returns, and are the investor's expectations or requirements going INTO the investment.</t>
  </si>
  <si>
    <t>2.  Mo is also correct in arguing that regardless of what investors may EXPECT, the results are often quite different, sometimes disappointing.</t>
  </si>
  <si>
    <t xml:space="preserve">     Theoretically, when the investment does not yield at least the expected return, the investor should indeed liquidate their position. However,</t>
  </si>
  <si>
    <t>3.  Larry also is on the right track arguing that actual market returns will often result in less than various interest or debt instruments. One of</t>
  </si>
  <si>
    <t xml:space="preserve">     the more helpful arguments here is that equity returns and interest returns arise from very different economic and financial processes. Most</t>
  </si>
  <si>
    <t xml:space="preserve">     interest rate charges are stated and contracted for up-front, and represent lenders' perception of an adequate risk-adjusted return over the</t>
  </si>
  <si>
    <t xml:space="preserve">     expected rate of inflation for the coming period.  Equity returns, however, are that mystical process of equity markets in which the many </t>
  </si>
  <si>
    <t xml:space="preserve">     in reality, many investors for a variety of reasons (tax implications, investment horizon, etc.), may stay in the investment and just complain</t>
  </si>
  <si>
    <t xml:space="preserve">    about the past and hope about the future.</t>
  </si>
  <si>
    <t xml:space="preserve">     or any other fundamental money price.</t>
  </si>
  <si>
    <t>Larry argues that “its all about expected versus delivered. You can talk about what equity investors expect, but they often find that what is delivered for years at a time is so small – even sometimes negative – that in effect the cost of equity is cheaper than the cost of debt.”</t>
  </si>
  <si>
    <t xml:space="preserve">Curly is the theoretician. “Ladies, this is not about empirical results; it is about the fundamental concept of risk-adjusted returns. An investor in equities knows he will reap returns only after all compensation has been made to debt-providers. He is therefore always subject to a higher level of risk to his return than debt instruments, and as the capital asset pricing model states, equity investors set their expected returns as a risk-adjusted factor over and above the returns to risk-free instruments.” </t>
  </si>
  <si>
    <t>At this point both Larry and Mo simply stared at Curly, paused, and both ordered another beer. Using the Brazilian data presented, comment on this week’s debate at the Tombs.</t>
  </si>
  <si>
    <t>a.  Did the reduction in debt costs reduce the firm’s weighted average cost of capital? How would you describe the impact of international diversification on its costs of capital?</t>
  </si>
  <si>
    <t xml:space="preserve">     different motives of equity investors combine to move markets in sometimes mysterious ways, independent of interest rates, inflation rates,</t>
  </si>
  <si>
    <t>a.  If Corcovado’s beta is estimated at 1.1, what is its weighted average cost of capital?</t>
  </si>
  <si>
    <t>b.  If Corcovado’s beta is estimated at 0.8, significantly lower because of the continuing profit prospects in the global energy sector, what is its weighted average cost of capital?</t>
  </si>
  <si>
    <t>Corcovado's beta</t>
  </si>
  <si>
    <t xml:space="preserve">Corcovado Pharmaceutical’s cost of debt is 7%. The risk-free rate of interest is 3%. The expected return on the market portfolio is 8%. After effective taxes, Corcovado’s effective tax rate is 25%. Its optimal capital structure is 60% debt and 40% equity. </t>
  </si>
  <si>
    <t xml:space="preserve">Cargill is generally considered to be the largest privately held company in the world. Headquartered in Minneapolis, Minnesota, the company has been averaging sales of over $113 billion per year over the past 5 year period. Although the company does not have publicly traded shares, it is still extremely important for it to calculate its weighted average cost of capital properly in order to make rational decisions on new investment proposals. </t>
  </si>
  <si>
    <t>$113 billion</t>
  </si>
  <si>
    <t>$45 billion</t>
  </si>
  <si>
    <t>$10.5 billion</t>
  </si>
  <si>
    <t>0.90 is shown here giving a WACC of 7.797%. A series of sensitivities would find a WACC between 7.1% and 7.9%.</t>
  </si>
  <si>
    <t xml:space="preserve">Senior management at Genedak-Hogan is actively debating the implications of diversification on its cost of equity. Although both parties agree that the company’s returns will be less correlated with the reference market return in the future, the financial advisors believe that the market will assess an additional 3.0% risk premium for ‘going international’ to the basic CAPM cost of equity. Calculate Genedak-Hogan's cost of equity before and after international diversification of its operations, with and without the hypothetical additional risk premium, and comment on the discussion. </t>
  </si>
  <si>
    <t>Correlation between G-H and the market</t>
  </si>
  <si>
    <t>Standard deviation of G-H's returns</t>
  </si>
  <si>
    <t>Estimate of G-H's cost of debt in US market</t>
  </si>
  <si>
    <t>This may be a case where everyone is correct. When G-H's beta is recalculated, it falls in value as a result of</t>
  </si>
  <si>
    <t>Many MNEs have greater ability to control and reduce their effective tax rates when expanding international operations. If Genedak-Hogan was able to reduce its consolidated effective tax rate from 35% to 32%, what would be the impact on its WACC?</t>
  </si>
  <si>
    <t xml:space="preserve">Calculate the weighted average cost of capital for Genedak-Hogan for before and after international diversification. </t>
  </si>
  <si>
    <t>CAPM</t>
  </si>
  <si>
    <t>International</t>
  </si>
  <si>
    <t>ICAPM</t>
  </si>
  <si>
    <t>Kashmiri is the largest and most successful specialty goods company based in Bangalore, India. It has not entered the North American marketplace yet, but is considering establishing both manufacturing and distribution facilities in the United States through a wholly owned subsidiary. It has approached two different investment banking advisors, Goldman Sachs and Bank of New York, for estimates of what its costs of capital would be several years into the future when it planned to list its American subsidiary on a U.S. stock exchange. Using the following assumptions by the two different advisors, calculate the prospective costs of debt, equity, and the WACC for Kashmiri (U.S.),</t>
  </si>
  <si>
    <t>Assuming a risk-free rate of 4.50%, an effective tax rate of 48%, and a market risk premium of 5.50%, estimate the weighted average cost of capital first for companies A and B, and then make a ‘guestimate’ of what you believe a comparable WACC would be for Cargill.</t>
  </si>
  <si>
    <t>Company credit risk premium</t>
  </si>
  <si>
    <t>Market conditions have changed. Maria Gonzalez now estimates the risk-free rate to be 3.60%, the company's credit risk premium is 4.40%, the domestic beta is estimated at 1.05, the international beta at .85, and the company's capital structure is now 30% debt. All other values remain the same. For both the domestic CAPM and ICAPM, calculate:</t>
  </si>
  <si>
    <t>a.              Values</t>
  </si>
  <si>
    <t>b.              Values</t>
  </si>
  <si>
    <t>You have joined your friends at the local watering hole, The Tombs, for your weekly debate on international finance. The topic this week is whether the cost of equity can ever be cheaper than the cost of debt. The group has chosen Brazil in the mid-1990s as the subject of the debate. One of the group members has torn the following table of data out of a book, which is then the subject of the analysis.</t>
  </si>
  <si>
    <t>Moe – interrupts: “But you’re missing the point. The cost of capital is what the investor requires in compensation for the risk taken going into the investment. If he doesn’t end up getting it, and that was happening here, then he pulls his capital out and walks.”</t>
  </si>
  <si>
    <t>a. 8.00%           c. 5.00%</t>
  </si>
  <si>
    <t>Answer for part a</t>
  </si>
  <si>
    <t>Equity risk premium</t>
  </si>
  <si>
    <t>a.  8.00%</t>
  </si>
  <si>
    <t>c.  5.00%</t>
  </si>
  <si>
    <t>d.  4.00%</t>
  </si>
  <si>
    <t>b. 7.00%          d. 4.00%</t>
  </si>
  <si>
    <t>b.  7.00%</t>
  </si>
  <si>
    <t>Differing Equity Risk Premiums</t>
  </si>
  <si>
    <t>Problem 13.1  Ganado's Cost of Capital</t>
  </si>
  <si>
    <t>a. Ganado's cost of equity</t>
  </si>
  <si>
    <t>b. Ganado's cost of debt</t>
  </si>
  <si>
    <t>c. Ganado's weighted average cost of capital</t>
  </si>
  <si>
    <r>
      <t xml:space="preserve">Ganado's beta, </t>
    </r>
    <r>
      <rPr>
        <sz val="10"/>
        <rFont val="Times New Roman"/>
        <family val="1"/>
      </rPr>
      <t>β</t>
    </r>
  </si>
  <si>
    <t>a)  Ganado's cost of equity</t>
  </si>
  <si>
    <t>b)  Ganado's cost of debt, after tax</t>
  </si>
  <si>
    <t>c)  Ganado's weighted average cost of capital</t>
  </si>
  <si>
    <t>Problem 13.2  Ganado and Equity Risk Premiums</t>
  </si>
  <si>
    <t>Using the original cost of capital data for Ganado used in the chapter, calculate both the CAPM and ICAPM costs of capital for the following equity risk premium estimates.</t>
  </si>
  <si>
    <t>a)              Values</t>
  </si>
  <si>
    <t>b)              Values</t>
  </si>
  <si>
    <t>Problem 13.3  Thunderhose Oil</t>
  </si>
  <si>
    <t>a. If Thunderhorse beta is estimated at 1.1, what is its weighted average cost of capital?</t>
  </si>
  <si>
    <t>b. If Thunderhorse's beta is estimated at 0.8, significantly lower because of the continuing profit prospects in the global energy sector, what is the company's weighted average cost of capital?</t>
  </si>
  <si>
    <t>Thunderhorse's beta</t>
  </si>
  <si>
    <t xml:space="preserve">Thunderhorse Oil is a U.S. oil company. Its current cost of debt is 7%, and the 10-year U.S. Treasury yield, the proxy for the risk-free rate of interest, is 3%. The expected return on the market portfolio is 8%. The company's effective tax rate is 39%. Its optimal capital structure is 60% debt and 40% equity. </t>
  </si>
  <si>
    <t>Problem 13.4  Nestle of Switzerland Revisited</t>
  </si>
  <si>
    <t>Swiss bond index yield, the risk-free rate</t>
  </si>
  <si>
    <t>Global equity yield, in Swiss francs</t>
  </si>
  <si>
    <t>Swiss equity market return, in Swiss francs</t>
  </si>
  <si>
    <t>Nestle's beta versus Swiss equity market</t>
  </si>
  <si>
    <t>Nestle's beta versus Global equity market</t>
  </si>
  <si>
    <t>Nestle's cost of equity using CAPM</t>
  </si>
  <si>
    <t>a. What is Nestle's cost of equity based on the domestic portfolio of a Swiss investor?</t>
  </si>
  <si>
    <t>b. What is Nestle's cost of equity based on a global portfolio for a Swiss investor?</t>
  </si>
  <si>
    <t>Domestic Portfolio</t>
  </si>
  <si>
    <t>Global Portfolio</t>
  </si>
  <si>
    <t xml:space="preserve">Nestle of Switzerland is revisiting its cost of equity analysis in 2014. As a result of extraordinary actions by the Swiss Central Bank, the Swiss bond index yield (10-year maturity) has dropped to a record low of 0.520%. The Swiss equity markets have been averaging 8.400% returns, while the Financial Times global equity market returns, indexed back to Swiss francs, is at 8.820%. Nestle's corporate treasury staff has estimated the company's domestic beta at 0.825, but its global beta (against the larger global equity market portfolio) at .515.  </t>
  </si>
  <si>
    <t>Problem 13.5  Corcovado Pharmaceuticals</t>
  </si>
  <si>
    <t>Problem 13.7  Kashmiri's Cost of Capital</t>
  </si>
  <si>
    <t>Problem 13.8  Cargill's Cost of Capital</t>
  </si>
  <si>
    <t>Problem 13.9  The Tombs</t>
  </si>
  <si>
    <t>Problem 13.10  Genedak-Hogan Cost of Equity</t>
  </si>
  <si>
    <t>Problem 13.11 Genedak-Hogan's WACC</t>
  </si>
  <si>
    <t>Problem 13.12  Genedak-Hogan's WACC and Effective Tax Rate</t>
  </si>
  <si>
    <t>Problem 13.6  WestGas Conveyance, Inc.</t>
  </si>
  <si>
    <t>WestGas Conveyance, Inc., is a large U.S. natural gas pipeline company that wants to raise $120 million to finance expansion. WestGas wants a capital structure that is 50% debt and 50% equity. Its corporate combined federal and state income tax rate is 40%. WestGas finds that it can finance in the domestic U.S. capital market at the rates listed below. Both debt and equity would have to be sold in multiples of $20 million, and these cost figures show the component costs, each, of debt and equity if raised half by equity and half by debt.</t>
  </si>
  <si>
    <t>A London bank advises WestGas that U.S. dollars could be raised in Europe at the following costs, also in multiples of $20 million, while maintaining the 50/50 capital structure.</t>
  </si>
  <si>
    <t>Each increment of cost would be influenced by the total amount of capital raised. That is, if WestGas first borrowed $20 million in the European market at 6% and matched this with an additional $20 million of equity, additional debt beyond this amount would cost 12% in the United States and 10% in Europe. The same relationship holds for equity financing.</t>
  </si>
  <si>
    <t>a.  Calculate the lowest average cost of capital for each increment of $40 million of new capital, where WestGas raises $20 million in the equity market and an additional $20 in the debt market at the same time.</t>
  </si>
  <si>
    <t>b.  If WestGAs plans an expansion of only $60 million, how should that expansion be financed? What will be the weighted average cost of capital for the expansion?</t>
  </si>
  <si>
    <t>Estimate of Kashmiri's cost of debt in US market</t>
  </si>
  <si>
    <t xml:space="preserve">     Estimate of standard deviation of Kashmiri's returns</t>
  </si>
  <si>
    <t>Use the following information to answer questions 10 through 12. Genedak-Hogan is an American conglomerate which is actively debating the impacts of international diversification of its operations on its capital structure and cost of capital. The firm is planning on reducing consolidated debt after diversification.</t>
  </si>
  <si>
    <t xml:space="preserve">b.  Adding the hypothetical risk premium to the cost of equity introduced in problem 10 (an added 3.0% to the cost of equity because of international diversification), what is the firm’s WACC?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</si>
</sst>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00_);_(* \(#,##0.000\);_(* &quot;-&quot;??_);_(@_)"/>
    <numFmt numFmtId="165" formatCode="_(* #,##0.0000_);_(* \(#,##0.0000\);_(* &quot;-&quot;??_);_(@_)"/>
    <numFmt numFmtId="166" formatCode="0.0%"/>
    <numFmt numFmtId="167" formatCode="0.000%"/>
    <numFmt numFmtId="168" formatCode="0.0000%"/>
    <numFmt numFmtId="169" formatCode="_(&quot;$&quot;* #,##0_);_(&quot;$&quot;* \(#,##0\);_(&quot;$&quot;* &quot;-&quot;??_);_(@_)"/>
  </numFmts>
  <fonts count="11" x14ac:knownFonts="1">
    <font>
      <sz val="10"/>
      <name val="Times New Roman"/>
    </font>
    <font>
      <sz val="10"/>
      <name val="Times New Roman"/>
      <family val="1"/>
    </font>
    <font>
      <b/>
      <sz val="10"/>
      <name val="Times New Roman"/>
      <family val="1"/>
    </font>
    <font>
      <b/>
      <sz val="10"/>
      <color indexed="10"/>
      <name val="Times New Roman"/>
      <family val="1"/>
    </font>
    <font>
      <b/>
      <sz val="10"/>
      <color indexed="12"/>
      <name val="Times New Roman"/>
      <family val="1"/>
    </font>
    <font>
      <b/>
      <sz val="12"/>
      <color indexed="9"/>
      <name val="Times New Roman"/>
      <family val="1"/>
    </font>
    <font>
      <sz val="10"/>
      <name val="Times New Roman"/>
      <family val="1"/>
    </font>
    <font>
      <sz val="10"/>
      <color indexed="12"/>
      <name val="Times New Roman"/>
      <family val="1"/>
    </font>
    <font>
      <b/>
      <i/>
      <sz val="10"/>
      <name val="Times New Roman"/>
      <family val="1"/>
    </font>
    <font>
      <i/>
      <sz val="10"/>
      <name val="Times New Roman"/>
      <family val="1"/>
    </font>
    <font>
      <sz val="10"/>
      <color rgb="FFFF0000"/>
      <name val="Times New Roman"/>
      <family val="1"/>
    </font>
  </fonts>
  <fills count="7">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0" fillId="0" borderId="1" xfId="0" applyBorder="1"/>
    <xf numFmtId="0" fontId="0" fillId="0" borderId="0" xfId="0" applyBorder="1"/>
    <xf numFmtId="0" fontId="0" fillId="0" borderId="2" xfId="0" applyBorder="1"/>
    <xf numFmtId="0" fontId="6" fillId="0" borderId="0" xfId="0" applyFont="1"/>
    <xf numFmtId="0" fontId="0" fillId="2" borderId="3" xfId="0" applyFill="1" applyBorder="1"/>
    <xf numFmtId="0" fontId="0" fillId="2" borderId="4" xfId="0" applyFill="1" applyBorder="1"/>
    <xf numFmtId="0" fontId="0" fillId="2" borderId="5" xfId="0" applyFill="1" applyBorder="1"/>
    <xf numFmtId="0" fontId="0" fillId="2" borderId="1" xfId="0" applyFill="1" applyBorder="1"/>
    <xf numFmtId="0" fontId="3" fillId="2" borderId="0" xfId="0" applyFont="1" applyFill="1" applyBorder="1"/>
    <xf numFmtId="0" fontId="0" fillId="2" borderId="0" xfId="0" applyFill="1" applyBorder="1"/>
    <xf numFmtId="0" fontId="0" fillId="2" borderId="2" xfId="0" applyFill="1" applyBorder="1"/>
    <xf numFmtId="0" fontId="2" fillId="2" borderId="0" xfId="0" applyFont="1" applyFill="1" applyBorder="1"/>
    <xf numFmtId="0" fontId="2" fillId="2" borderId="6" xfId="0" applyFont="1" applyFill="1" applyBorder="1"/>
    <xf numFmtId="0" fontId="2" fillId="2" borderId="6" xfId="0" applyFont="1" applyFill="1" applyBorder="1" applyAlignment="1">
      <alignment horizontal="right"/>
    </xf>
    <xf numFmtId="43" fontId="4" fillId="2" borderId="0" xfId="1" applyFont="1" applyFill="1" applyBorder="1"/>
    <xf numFmtId="167" fontId="4" fillId="2" borderId="0" xfId="3" applyNumberFormat="1" applyFont="1" applyFill="1" applyBorder="1"/>
    <xf numFmtId="10" fontId="4" fillId="2" borderId="0" xfId="3" applyNumberFormat="1" applyFont="1" applyFill="1" applyBorder="1"/>
    <xf numFmtId="9" fontId="4" fillId="2" borderId="0" xfId="3" applyNumberFormat="1" applyFont="1" applyFill="1" applyBorder="1"/>
    <xf numFmtId="165" fontId="4" fillId="2" borderId="0" xfId="1" applyNumberFormat="1" applyFont="1" applyFill="1" applyBorder="1"/>
    <xf numFmtId="167" fontId="2" fillId="2" borderId="0" xfId="3" applyNumberFormat="1" applyFont="1" applyFill="1" applyBorder="1"/>
    <xf numFmtId="167" fontId="2" fillId="2" borderId="0" xfId="3" applyNumberFormat="1" applyFont="1" applyFill="1" applyBorder="1" applyAlignment="1">
      <alignment horizontal="right"/>
    </xf>
    <xf numFmtId="165" fontId="4" fillId="2" borderId="0" xfId="1" applyNumberFormat="1" applyFont="1" applyFill="1" applyBorder="1" applyAlignment="1">
      <alignment horizontal="right"/>
    </xf>
    <xf numFmtId="167" fontId="3" fillId="2" borderId="0" xfId="3" applyNumberFormat="1" applyFont="1" applyFill="1" applyBorder="1" applyAlignment="1">
      <alignment horizontal="right"/>
    </xf>
    <xf numFmtId="0" fontId="0" fillId="2" borderId="7" xfId="0" applyFill="1" applyBorder="1"/>
    <xf numFmtId="0" fontId="0" fillId="2" borderId="8" xfId="0" applyFill="1" applyBorder="1"/>
    <xf numFmtId="0" fontId="0" fillId="2" borderId="9" xfId="0" applyFill="1" applyBorder="1"/>
    <xf numFmtId="0" fontId="0" fillId="2" borderId="0" xfId="0" applyFill="1" applyAlignment="1">
      <alignment vertical="center" wrapText="1"/>
    </xf>
    <xf numFmtId="0" fontId="0" fillId="2" borderId="0" xfId="0" applyFill="1" applyAlignment="1">
      <alignment vertical="center"/>
    </xf>
    <xf numFmtId="0" fontId="0" fillId="2" borderId="0" xfId="0" applyFill="1" applyAlignment="1">
      <alignment wrapText="1"/>
    </xf>
    <xf numFmtId="0" fontId="0" fillId="2" borderId="0" xfId="0" applyFill="1" applyAlignment="1"/>
    <xf numFmtId="0" fontId="2" fillId="2" borderId="0" xfId="0" applyFont="1" applyFill="1" applyBorder="1" applyAlignment="1">
      <alignment horizontal="right"/>
    </xf>
    <xf numFmtId="167" fontId="2" fillId="2" borderId="10" xfId="3" applyNumberFormat="1" applyFont="1" applyFill="1" applyBorder="1"/>
    <xf numFmtId="0" fontId="6" fillId="2" borderId="0" xfId="0" applyFont="1" applyFill="1" applyBorder="1"/>
    <xf numFmtId="0" fontId="6" fillId="2" borderId="1" xfId="0" applyFont="1" applyFill="1" applyBorder="1"/>
    <xf numFmtId="0" fontId="6" fillId="2" borderId="2" xfId="0" applyFont="1" applyFill="1" applyBorder="1"/>
    <xf numFmtId="169" fontId="2" fillId="2" borderId="0" xfId="0" applyNumberFormat="1" applyFont="1" applyFill="1" applyBorder="1"/>
    <xf numFmtId="169" fontId="4" fillId="2" borderId="0" xfId="2" applyNumberFormat="1" applyFont="1" applyFill="1" applyBorder="1"/>
    <xf numFmtId="9" fontId="0" fillId="2" borderId="0" xfId="0" applyNumberFormat="1" applyFill="1" applyBorder="1"/>
    <xf numFmtId="9" fontId="4" fillId="2" borderId="4" xfId="3" applyNumberFormat="1" applyFont="1" applyFill="1" applyBorder="1"/>
    <xf numFmtId="9" fontId="0" fillId="2" borderId="4" xfId="0" applyNumberFormat="1" applyFill="1" applyBorder="1"/>
    <xf numFmtId="0" fontId="0" fillId="2" borderId="0" xfId="0" applyFill="1" applyBorder="1" applyAlignment="1">
      <alignment horizontal="center"/>
    </xf>
    <xf numFmtId="0" fontId="2" fillId="2" borderId="6" xfId="0" applyFont="1" applyFill="1" applyBorder="1" applyAlignment="1">
      <alignment horizontal="center"/>
    </xf>
    <xf numFmtId="44" fontId="2" fillId="2" borderId="0" xfId="2" applyFont="1" applyFill="1" applyBorder="1" applyAlignment="1">
      <alignment horizontal="center"/>
    </xf>
    <xf numFmtId="10" fontId="2" fillId="2" borderId="0" xfId="3" applyNumberFormat="1" applyFont="1" applyFill="1" applyBorder="1"/>
    <xf numFmtId="0" fontId="2" fillId="2" borderId="0" xfId="0" applyFont="1" applyFill="1" applyBorder="1" applyAlignment="1">
      <alignment horizontal="center"/>
    </xf>
    <xf numFmtId="0" fontId="0" fillId="2" borderId="0" xfId="0" applyFill="1" applyBorder="1" applyAlignment="1">
      <alignment horizontal="right"/>
    </xf>
    <xf numFmtId="0" fontId="0" fillId="2" borderId="4" xfId="0" applyFill="1" applyBorder="1" applyAlignment="1">
      <alignment horizontal="center"/>
    </xf>
    <xf numFmtId="0" fontId="0" fillId="2" borderId="4" xfId="0" applyFill="1" applyBorder="1" applyAlignment="1">
      <alignment horizontal="right"/>
    </xf>
    <xf numFmtId="0" fontId="6" fillId="2" borderId="0" xfId="0" applyFont="1" applyFill="1" applyBorder="1" applyAlignment="1">
      <alignment horizontal="center"/>
    </xf>
    <xf numFmtId="43" fontId="0" fillId="2" borderId="0" xfId="1" applyFont="1" applyFill="1" applyBorder="1"/>
    <xf numFmtId="166" fontId="4" fillId="2" borderId="0" xfId="3" applyNumberFormat="1" applyFont="1" applyFill="1" applyBorder="1"/>
    <xf numFmtId="166" fontId="0" fillId="2" borderId="0" xfId="0" applyNumberFormat="1" applyFill="1" applyBorder="1"/>
    <xf numFmtId="0" fontId="2" fillId="2" borderId="8" xfId="0" applyFont="1" applyFill="1" applyBorder="1"/>
    <xf numFmtId="0" fontId="0" fillId="2" borderId="8" xfId="0" applyFill="1" applyBorder="1" applyAlignment="1">
      <alignment horizontal="center"/>
    </xf>
    <xf numFmtId="0" fontId="0" fillId="2" borderId="0" xfId="0" applyNumberFormat="1" applyFill="1" applyBorder="1"/>
    <xf numFmtId="43" fontId="4" fillId="2" borderId="0" xfId="1" applyFont="1" applyFill="1" applyBorder="1" applyAlignment="1">
      <alignment horizontal="right"/>
    </xf>
    <xf numFmtId="43" fontId="0" fillId="2" borderId="0" xfId="1" applyFont="1" applyFill="1" applyBorder="1" applyAlignment="1">
      <alignment horizontal="right"/>
    </xf>
    <xf numFmtId="166" fontId="4" fillId="2" borderId="0" xfId="3" applyNumberFormat="1" applyFont="1" applyFill="1" applyBorder="1" applyAlignment="1">
      <alignment horizontal="right"/>
    </xf>
    <xf numFmtId="166" fontId="0" fillId="2" borderId="0" xfId="0" applyNumberFormat="1" applyFill="1" applyBorder="1" applyAlignment="1">
      <alignment horizontal="right"/>
    </xf>
    <xf numFmtId="9" fontId="2" fillId="2" borderId="0" xfId="3" applyNumberFormat="1" applyFont="1" applyFill="1" applyBorder="1"/>
    <xf numFmtId="0" fontId="7" fillId="2" borderId="0" xfId="0" applyFont="1" applyFill="1" applyBorder="1"/>
    <xf numFmtId="10" fontId="4" fillId="2" borderId="0" xfId="3" applyNumberFormat="1" applyFont="1" applyFill="1" applyBorder="1" applyAlignment="1">
      <alignment horizontal="right"/>
    </xf>
    <xf numFmtId="0" fontId="1" fillId="2" borderId="0" xfId="0" applyFont="1" applyFill="1" applyBorder="1" applyAlignment="1">
      <alignment horizontal="left"/>
    </xf>
    <xf numFmtId="164" fontId="4" fillId="2" borderId="0" xfId="1" applyNumberFormat="1" applyFont="1" applyFill="1" applyBorder="1" applyAlignment="1">
      <alignment horizontal="right"/>
    </xf>
    <xf numFmtId="164" fontId="0" fillId="2" borderId="0" xfId="1" applyNumberFormat="1" applyFont="1" applyFill="1" applyBorder="1"/>
    <xf numFmtId="164" fontId="4" fillId="2" borderId="0" xfId="1" applyNumberFormat="1" applyFont="1" applyFill="1" applyBorder="1"/>
    <xf numFmtId="0" fontId="2" fillId="2" borderId="8" xfId="0" applyFont="1" applyFill="1" applyBorder="1" applyAlignment="1">
      <alignment horizontal="right"/>
    </xf>
    <xf numFmtId="167" fontId="3" fillId="2" borderId="0" xfId="3" applyNumberFormat="1" applyFont="1" applyFill="1" applyBorder="1"/>
    <xf numFmtId="167" fontId="2" fillId="3" borderId="10" xfId="3" applyNumberFormat="1" applyFont="1" applyFill="1" applyBorder="1"/>
    <xf numFmtId="168" fontId="2" fillId="3" borderId="10" xfId="3" applyNumberFormat="1" applyFont="1" applyFill="1" applyBorder="1"/>
    <xf numFmtId="167" fontId="2" fillId="3" borderId="10" xfId="3" applyNumberFormat="1" applyFont="1" applyFill="1" applyBorder="1" applyAlignment="1">
      <alignment horizontal="right"/>
    </xf>
    <xf numFmtId="10" fontId="2" fillId="3" borderId="0" xfId="0" applyNumberFormat="1" applyFont="1" applyFill="1" applyBorder="1"/>
    <xf numFmtId="10" fontId="2" fillId="3" borderId="11" xfId="3" applyNumberFormat="1" applyFont="1" applyFill="1" applyBorder="1"/>
    <xf numFmtId="43" fontId="2" fillId="3" borderId="10" xfId="1" applyFont="1" applyFill="1" applyBorder="1"/>
    <xf numFmtId="10" fontId="2" fillId="3" borderId="0" xfId="3" applyNumberFormat="1" applyFont="1" applyFill="1" applyBorder="1"/>
    <xf numFmtId="166" fontId="2" fillId="3" borderId="0" xfId="3" applyNumberFormat="1" applyFont="1" applyFill="1" applyBorder="1"/>
    <xf numFmtId="43" fontId="2" fillId="3" borderId="11" xfId="1" applyFont="1" applyFill="1" applyBorder="1" applyAlignment="1">
      <alignment horizontal="right"/>
    </xf>
    <xf numFmtId="167" fontId="2" fillId="3" borderId="12" xfId="3" applyNumberFormat="1" applyFont="1" applyFill="1" applyBorder="1"/>
    <xf numFmtId="166" fontId="2" fillId="3" borderId="10" xfId="3" applyNumberFormat="1" applyFont="1" applyFill="1" applyBorder="1"/>
    <xf numFmtId="0" fontId="0" fillId="2" borderId="0" xfId="0" applyFill="1" applyAlignment="1">
      <alignment wrapText="1"/>
    </xf>
    <xf numFmtId="0" fontId="0" fillId="2" borderId="0" xfId="0" applyFill="1" applyAlignment="1">
      <alignment wrapText="1"/>
    </xf>
    <xf numFmtId="0" fontId="1" fillId="2" borderId="0" xfId="0" applyFont="1" applyFill="1" applyAlignment="1">
      <alignment wrapText="1"/>
    </xf>
    <xf numFmtId="0" fontId="1" fillId="2" borderId="0" xfId="0" applyFont="1" applyFill="1" applyBorder="1"/>
    <xf numFmtId="167" fontId="2" fillId="5" borderId="10" xfId="3" applyNumberFormat="1" applyFont="1" applyFill="1" applyBorder="1"/>
    <xf numFmtId="10" fontId="10" fillId="0" borderId="0" xfId="0" applyNumberFormat="1" applyFont="1"/>
    <xf numFmtId="167" fontId="10" fillId="2" borderId="0" xfId="3" applyNumberFormat="1" applyFont="1" applyFill="1" applyBorder="1"/>
    <xf numFmtId="0" fontId="0" fillId="2" borderId="0" xfId="0" applyFill="1" applyAlignment="1">
      <alignment wrapText="1"/>
    </xf>
    <xf numFmtId="0" fontId="0" fillId="6" borderId="1" xfId="0" applyFill="1" applyBorder="1"/>
    <xf numFmtId="0" fontId="3" fillId="6" borderId="0" xfId="0" applyFont="1" applyFill="1" applyBorder="1"/>
    <xf numFmtId="0" fontId="0" fillId="6" borderId="0" xfId="0" applyFill="1" applyBorder="1"/>
    <xf numFmtId="0" fontId="0" fillId="6" borderId="2" xfId="0" applyFill="1" applyBorder="1"/>
    <xf numFmtId="0" fontId="1" fillId="6" borderId="0" xfId="0" applyFont="1" applyFill="1" applyBorder="1"/>
    <xf numFmtId="0" fontId="0" fillId="6" borderId="0" xfId="0" applyFill="1"/>
    <xf numFmtId="0" fontId="2" fillId="6" borderId="6" xfId="0" applyFont="1" applyFill="1" applyBorder="1"/>
    <xf numFmtId="0" fontId="2" fillId="6" borderId="6" xfId="0" applyFont="1" applyFill="1" applyBorder="1" applyAlignment="1">
      <alignment horizontal="right"/>
    </xf>
    <xf numFmtId="43" fontId="4" fillId="6" borderId="0" xfId="1" applyFont="1" applyFill="1" applyBorder="1"/>
    <xf numFmtId="167" fontId="4" fillId="6" borderId="0" xfId="3" applyNumberFormat="1" applyFont="1" applyFill="1" applyBorder="1"/>
    <xf numFmtId="10" fontId="4" fillId="6" borderId="0" xfId="3" applyNumberFormat="1" applyFont="1" applyFill="1" applyBorder="1"/>
    <xf numFmtId="9" fontId="4" fillId="6" borderId="0" xfId="3" applyNumberFormat="1" applyFont="1" applyFill="1" applyBorder="1"/>
    <xf numFmtId="165" fontId="4" fillId="6" borderId="0" xfId="1" applyNumberFormat="1" applyFont="1" applyFill="1" applyBorder="1"/>
    <xf numFmtId="0" fontId="2" fillId="6" borderId="0" xfId="0" applyFont="1" applyFill="1" applyBorder="1"/>
    <xf numFmtId="167" fontId="2" fillId="6" borderId="0" xfId="3" applyNumberFormat="1" applyFont="1" applyFill="1" applyBorder="1"/>
    <xf numFmtId="167" fontId="2" fillId="6" borderId="0" xfId="3" applyNumberFormat="1" applyFont="1" applyFill="1" applyBorder="1" applyAlignment="1">
      <alignment horizontal="right"/>
    </xf>
    <xf numFmtId="165" fontId="4" fillId="6" borderId="0" xfId="1" applyNumberFormat="1" applyFont="1" applyFill="1" applyBorder="1" applyAlignment="1">
      <alignment horizontal="right"/>
    </xf>
    <xf numFmtId="167" fontId="3" fillId="6" borderId="0" xfId="3" applyNumberFormat="1" applyFont="1" applyFill="1" applyBorder="1" applyAlignment="1">
      <alignment horizontal="right"/>
    </xf>
    <xf numFmtId="0" fontId="0" fillId="6" borderId="7" xfId="0" applyFill="1" applyBorder="1"/>
    <xf numFmtId="0" fontId="0" fillId="6" borderId="8" xfId="0" applyFill="1" applyBorder="1"/>
    <xf numFmtId="0" fontId="0" fillId="6" borderId="9" xfId="0" applyFill="1" applyBorder="1"/>
    <xf numFmtId="0" fontId="0" fillId="6" borderId="3" xfId="0" applyFill="1" applyBorder="1"/>
    <xf numFmtId="0" fontId="0" fillId="6" borderId="4" xfId="0" applyFill="1" applyBorder="1"/>
    <xf numFmtId="0" fontId="0" fillId="6" borderId="5" xfId="0" applyFill="1" applyBorder="1"/>
    <xf numFmtId="164" fontId="4" fillId="6" borderId="0" xfId="1" applyNumberFormat="1" applyFont="1" applyFill="1" applyBorder="1"/>
    <xf numFmtId="0" fontId="5" fillId="4" borderId="0" xfId="0" applyFont="1" applyFill="1" applyBorder="1" applyAlignment="1">
      <alignment horizontal="left" vertical="center"/>
    </xf>
    <xf numFmtId="0" fontId="0" fillId="0" borderId="0" xfId="0" applyBorder="1" applyAlignment="1"/>
    <xf numFmtId="0" fontId="1" fillId="2" borderId="0" xfId="0" applyFont="1" applyFill="1" applyBorder="1" applyAlignment="1">
      <alignment wrapText="1"/>
    </xf>
    <xf numFmtId="0" fontId="0" fillId="2" borderId="0" xfId="0" applyFill="1" applyAlignment="1">
      <alignment wrapText="1"/>
    </xf>
    <xf numFmtId="0" fontId="0" fillId="0" borderId="0" xfId="0" applyAlignment="1">
      <alignment wrapText="1"/>
    </xf>
    <xf numFmtId="167" fontId="8" fillId="3" borderId="13" xfId="3" applyNumberFormat="1" applyFont="1" applyFill="1" applyBorder="1" applyAlignment="1">
      <alignment horizontal="center"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1" fillId="6" borderId="0" xfId="0" applyFont="1" applyFill="1" applyBorder="1" applyAlignment="1">
      <alignment vertical="center" wrapText="1"/>
    </xf>
    <xf numFmtId="0" fontId="0" fillId="6" borderId="0" xfId="0" applyFill="1" applyAlignment="1">
      <alignment vertical="center" wrapText="1"/>
    </xf>
    <xf numFmtId="0" fontId="0" fillId="0" borderId="0" xfId="0" applyAlignment="1">
      <alignment vertical="center" wrapText="1"/>
    </xf>
    <xf numFmtId="0" fontId="6" fillId="2" borderId="0" xfId="0" applyNumberFormat="1" applyFont="1" applyFill="1" applyBorder="1" applyAlignment="1">
      <alignment vertical="center" wrapText="1"/>
    </xf>
    <xf numFmtId="0" fontId="0" fillId="2" borderId="0" xfId="0" applyFill="1" applyAlignment="1">
      <alignment vertical="center" wrapText="1"/>
    </xf>
    <xf numFmtId="0" fontId="1" fillId="2" borderId="0" xfId="0" applyFont="1" applyFill="1" applyAlignment="1">
      <alignment wrapText="1"/>
    </xf>
    <xf numFmtId="0" fontId="1" fillId="2" borderId="0" xfId="0" applyNumberFormat="1" applyFont="1" applyFill="1" applyAlignment="1">
      <alignment wrapText="1"/>
    </xf>
    <xf numFmtId="0" fontId="1" fillId="2" borderId="0" xfId="0" applyNumberFormat="1" applyFont="1" applyFill="1" applyBorder="1" applyAlignment="1">
      <alignment vertical="center" wrapText="1"/>
    </xf>
    <xf numFmtId="0" fontId="6" fillId="2" borderId="0" xfId="0" applyNumberFormat="1" applyFont="1" applyFill="1" applyBorder="1" applyAlignment="1">
      <alignment wrapText="1"/>
    </xf>
    <xf numFmtId="0" fontId="4" fillId="2" borderId="6" xfId="0" applyFont="1" applyFill="1" applyBorder="1" applyAlignment="1">
      <alignment horizontal="center"/>
    </xf>
    <xf numFmtId="0" fontId="0" fillId="2" borderId="0" xfId="0" applyNumberFormat="1" applyFill="1" applyBorder="1" applyAlignment="1">
      <alignment wrapText="1"/>
    </xf>
    <xf numFmtId="0" fontId="1" fillId="2" borderId="0" xfId="0" applyNumberFormat="1" applyFont="1" applyFill="1" applyBorder="1" applyAlignment="1">
      <alignment wrapText="1"/>
    </xf>
    <xf numFmtId="0" fontId="0" fillId="2" borderId="0" xfId="0" applyFill="1" applyBorder="1" applyAlignment="1">
      <alignment wrapText="1"/>
    </xf>
    <xf numFmtId="0" fontId="6" fillId="2" borderId="0" xfId="0" applyFont="1" applyFill="1" applyBorder="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Normal="100" workbookViewId="0"/>
  </sheetViews>
  <sheetFormatPr defaultRowHeight="12.75" x14ac:dyDescent="0.2"/>
  <cols>
    <col min="1" max="1" width="2.83203125" customWidth="1"/>
    <col min="2" max="2" width="50.83203125" customWidth="1"/>
    <col min="3" max="3" width="2.83203125" customWidth="1"/>
    <col min="4" max="4" width="16.83203125" customWidth="1"/>
    <col min="5" max="5" width="2.83203125" customWidth="1"/>
    <col min="6" max="6" width="16.83203125" customWidth="1"/>
    <col min="7" max="7" width="2.83203125" customWidth="1"/>
  </cols>
  <sheetData>
    <row r="1" spans="1:8" x14ac:dyDescent="0.2">
      <c r="A1" s="5"/>
      <c r="B1" s="6"/>
      <c r="C1" s="6"/>
      <c r="D1" s="6"/>
      <c r="E1" s="6"/>
      <c r="F1" s="6"/>
      <c r="G1" s="7"/>
    </row>
    <row r="2" spans="1:8" ht="15.75" x14ac:dyDescent="0.2">
      <c r="A2" s="1"/>
      <c r="B2" s="113" t="s">
        <v>196</v>
      </c>
      <c r="C2" s="113"/>
      <c r="D2" s="113"/>
      <c r="E2" s="114"/>
      <c r="F2" s="114"/>
      <c r="G2" s="3"/>
    </row>
    <row r="3" spans="1:8" x14ac:dyDescent="0.2">
      <c r="A3" s="8"/>
      <c r="B3" s="9"/>
      <c r="C3" s="10"/>
      <c r="D3" s="10"/>
      <c r="E3" s="10"/>
      <c r="F3" s="10"/>
      <c r="G3" s="11"/>
    </row>
    <row r="4" spans="1:8" x14ac:dyDescent="0.2">
      <c r="A4" s="8"/>
      <c r="B4" s="115" t="s">
        <v>182</v>
      </c>
      <c r="C4" s="116"/>
      <c r="D4" s="116"/>
      <c r="E4" s="116"/>
      <c r="F4" s="116"/>
      <c r="G4" s="11"/>
    </row>
    <row r="5" spans="1:8" x14ac:dyDescent="0.2">
      <c r="A5" s="8"/>
      <c r="B5" s="116"/>
      <c r="C5" s="116"/>
      <c r="D5" s="116"/>
      <c r="E5" s="116"/>
      <c r="F5" s="116"/>
      <c r="G5" s="11"/>
    </row>
    <row r="6" spans="1:8" x14ac:dyDescent="0.2">
      <c r="A6" s="8"/>
      <c r="B6" s="117"/>
      <c r="C6" s="117"/>
      <c r="D6" s="117"/>
      <c r="E6" s="117"/>
      <c r="F6" s="117"/>
      <c r="G6" s="11"/>
    </row>
    <row r="7" spans="1:8" x14ac:dyDescent="0.2">
      <c r="A7" s="8"/>
      <c r="B7" s="117"/>
      <c r="C7" s="117"/>
      <c r="D7" s="117"/>
      <c r="E7" s="117"/>
      <c r="F7" s="117"/>
      <c r="G7" s="11"/>
    </row>
    <row r="8" spans="1:8" x14ac:dyDescent="0.2">
      <c r="A8" s="8"/>
      <c r="B8" s="80"/>
      <c r="C8" s="80"/>
      <c r="D8" s="80"/>
      <c r="E8" s="80"/>
      <c r="F8" s="80"/>
      <c r="G8" s="11"/>
    </row>
    <row r="9" spans="1:8" x14ac:dyDescent="0.2">
      <c r="A9" s="8"/>
      <c r="B9" s="29" t="s">
        <v>197</v>
      </c>
      <c r="C9" s="29"/>
      <c r="D9" s="29"/>
      <c r="E9" s="29"/>
      <c r="F9" s="29"/>
      <c r="G9" s="11"/>
    </row>
    <row r="10" spans="1:8" x14ac:dyDescent="0.2">
      <c r="A10" s="8"/>
      <c r="B10" s="29" t="s">
        <v>198</v>
      </c>
      <c r="C10" s="29"/>
      <c r="D10" s="29"/>
      <c r="E10" s="29"/>
      <c r="F10" s="29"/>
      <c r="G10" s="11"/>
    </row>
    <row r="11" spans="1:8" x14ac:dyDescent="0.2">
      <c r="A11" s="8"/>
      <c r="B11" s="30" t="s">
        <v>199</v>
      </c>
      <c r="C11" s="30"/>
      <c r="D11" s="30"/>
      <c r="E11" s="30"/>
      <c r="F11" s="30"/>
      <c r="G11" s="11"/>
    </row>
    <row r="12" spans="1:8" x14ac:dyDescent="0.2">
      <c r="A12" s="8"/>
      <c r="B12" s="10"/>
      <c r="C12" s="10"/>
      <c r="D12" s="31" t="s">
        <v>20</v>
      </c>
      <c r="E12" s="10"/>
      <c r="F12" s="31" t="s">
        <v>177</v>
      </c>
      <c r="G12" s="11"/>
    </row>
    <row r="13" spans="1:8" x14ac:dyDescent="0.2">
      <c r="A13" s="8"/>
      <c r="B13" s="13" t="s">
        <v>1</v>
      </c>
      <c r="C13" s="10"/>
      <c r="D13" s="14" t="s">
        <v>176</v>
      </c>
      <c r="E13" s="10"/>
      <c r="F13" s="14" t="s">
        <v>178</v>
      </c>
      <c r="G13" s="11"/>
    </row>
    <row r="14" spans="1:8" x14ac:dyDescent="0.2">
      <c r="A14" s="8"/>
      <c r="B14" s="10" t="s">
        <v>200</v>
      </c>
      <c r="C14" s="10"/>
      <c r="D14" s="15">
        <v>1.05</v>
      </c>
      <c r="E14" s="10"/>
      <c r="F14" s="15">
        <v>0.85</v>
      </c>
      <c r="G14" s="11"/>
    </row>
    <row r="15" spans="1:8" x14ac:dyDescent="0.2">
      <c r="A15" s="8"/>
      <c r="B15" s="10" t="s">
        <v>43</v>
      </c>
      <c r="C15" s="10"/>
      <c r="D15" s="17">
        <v>3.5999999999999997E-2</v>
      </c>
      <c r="E15" s="10"/>
      <c r="F15" s="17">
        <v>3.5999999999999997E-2</v>
      </c>
      <c r="G15" s="11"/>
      <c r="H15" s="85"/>
    </row>
    <row r="16" spans="1:8" x14ac:dyDescent="0.2">
      <c r="A16" s="8"/>
      <c r="B16" s="33" t="s">
        <v>181</v>
      </c>
      <c r="C16" s="10"/>
      <c r="D16" s="17">
        <v>4.3999999999999997E-2</v>
      </c>
      <c r="E16" s="10"/>
      <c r="F16" s="17">
        <v>4.3999999999999997E-2</v>
      </c>
      <c r="G16" s="11"/>
    </row>
    <row r="17" spans="1:7" x14ac:dyDescent="0.2">
      <c r="A17" s="8"/>
      <c r="B17" s="10" t="s">
        <v>42</v>
      </c>
      <c r="C17" s="10"/>
      <c r="D17" s="44">
        <f>D15+D16</f>
        <v>7.9999999999999988E-2</v>
      </c>
      <c r="E17" s="10"/>
      <c r="F17" s="44">
        <f>F15+F16</f>
        <v>7.9999999999999988E-2</v>
      </c>
      <c r="G17" s="11"/>
    </row>
    <row r="18" spans="1:7" x14ac:dyDescent="0.2">
      <c r="A18" s="8"/>
      <c r="B18" s="10" t="s">
        <v>44</v>
      </c>
      <c r="C18" s="10"/>
      <c r="D18" s="18">
        <v>0.35</v>
      </c>
      <c r="E18" s="38"/>
      <c r="F18" s="18">
        <v>0.35</v>
      </c>
      <c r="G18" s="11"/>
    </row>
    <row r="19" spans="1:7" x14ac:dyDescent="0.2">
      <c r="A19" s="8"/>
      <c r="B19" s="10" t="s">
        <v>45</v>
      </c>
      <c r="C19" s="10"/>
      <c r="D19" s="17">
        <v>0.09</v>
      </c>
      <c r="E19" s="10"/>
      <c r="F19" s="17">
        <v>0.08</v>
      </c>
      <c r="G19" s="11"/>
    </row>
    <row r="20" spans="1:7" x14ac:dyDescent="0.2">
      <c r="A20" s="8"/>
      <c r="B20" s="10" t="s">
        <v>7</v>
      </c>
      <c r="C20" s="10"/>
      <c r="D20" s="17"/>
      <c r="E20" s="10"/>
      <c r="F20" s="17"/>
      <c r="G20" s="11"/>
    </row>
    <row r="21" spans="1:7" x14ac:dyDescent="0.2">
      <c r="A21" s="8"/>
      <c r="B21" s="10" t="s">
        <v>46</v>
      </c>
      <c r="C21" s="10"/>
      <c r="D21" s="18">
        <v>0.3</v>
      </c>
      <c r="E21" s="10"/>
      <c r="F21" s="18">
        <v>0.3</v>
      </c>
      <c r="G21" s="11"/>
    </row>
    <row r="22" spans="1:7" x14ac:dyDescent="0.2">
      <c r="A22" s="8"/>
      <c r="B22" s="10" t="s">
        <v>47</v>
      </c>
      <c r="C22" s="10"/>
      <c r="D22" s="60">
        <f>1-D21</f>
        <v>0.7</v>
      </c>
      <c r="E22" s="10"/>
      <c r="F22" s="60">
        <f>1-F21</f>
        <v>0.7</v>
      </c>
      <c r="G22" s="11"/>
    </row>
    <row r="23" spans="1:7" x14ac:dyDescent="0.2">
      <c r="A23" s="8"/>
      <c r="B23" s="10"/>
      <c r="C23" s="10"/>
      <c r="D23" s="19"/>
      <c r="E23" s="10"/>
      <c r="F23" s="19"/>
      <c r="G23" s="11"/>
    </row>
    <row r="24" spans="1:7" x14ac:dyDescent="0.2">
      <c r="A24" s="8"/>
      <c r="B24" s="12" t="s">
        <v>201</v>
      </c>
      <c r="C24" s="10"/>
      <c r="D24" s="69">
        <f>D15+((D19-D15)*D14)</f>
        <v>9.2700000000000005E-2</v>
      </c>
      <c r="E24" s="10"/>
      <c r="F24" s="69">
        <f>F15+((F19-F15)*F14)</f>
        <v>7.3399999999999993E-2</v>
      </c>
      <c r="G24" s="11"/>
    </row>
    <row r="25" spans="1:7" x14ac:dyDescent="0.2">
      <c r="A25" s="8"/>
      <c r="B25" s="10" t="s">
        <v>48</v>
      </c>
      <c r="C25" s="10"/>
      <c r="D25" s="86"/>
      <c r="E25" s="10"/>
      <c r="F25" s="86"/>
      <c r="G25" s="11"/>
    </row>
    <row r="26" spans="1:7" x14ac:dyDescent="0.2">
      <c r="A26" s="8"/>
      <c r="B26" s="10"/>
      <c r="C26" s="10"/>
      <c r="D26" s="33"/>
      <c r="E26" s="10"/>
      <c r="F26" s="10"/>
      <c r="G26" s="11"/>
    </row>
    <row r="27" spans="1:7" x14ac:dyDescent="0.2">
      <c r="A27" s="8"/>
      <c r="B27" s="12" t="s">
        <v>202</v>
      </c>
      <c r="C27" s="10"/>
      <c r="D27" s="69">
        <f>D17*(1-D18)</f>
        <v>5.1999999999999991E-2</v>
      </c>
      <c r="E27" s="10"/>
      <c r="F27" s="69">
        <f>F17*(1-F18)</f>
        <v>5.1999999999999991E-2</v>
      </c>
      <c r="G27" s="11"/>
    </row>
    <row r="28" spans="1:7" x14ac:dyDescent="0.2">
      <c r="A28" s="8"/>
      <c r="B28" s="10" t="s">
        <v>49</v>
      </c>
      <c r="C28" s="10"/>
      <c r="D28" s="33"/>
      <c r="E28" s="10"/>
      <c r="F28" s="10"/>
      <c r="G28" s="11"/>
    </row>
    <row r="29" spans="1:7" x14ac:dyDescent="0.2">
      <c r="A29" s="8"/>
      <c r="B29" s="10"/>
      <c r="C29" s="10"/>
      <c r="D29" s="33"/>
      <c r="E29" s="10"/>
      <c r="F29" s="10"/>
      <c r="G29" s="11"/>
    </row>
    <row r="30" spans="1:7" x14ac:dyDescent="0.2">
      <c r="A30" s="8"/>
      <c r="B30" s="12" t="s">
        <v>203</v>
      </c>
      <c r="C30" s="10"/>
      <c r="D30" s="69">
        <f>(D24*D22)+(D27*D21)</f>
        <v>8.0490000000000006E-2</v>
      </c>
      <c r="E30" s="10"/>
      <c r="F30" s="70">
        <f>(F24*F22)+(F27*F21)</f>
        <v>6.6979999999999984E-2</v>
      </c>
      <c r="G30" s="11"/>
    </row>
    <row r="31" spans="1:7" x14ac:dyDescent="0.2">
      <c r="A31" s="8"/>
      <c r="B31" s="10" t="s">
        <v>50</v>
      </c>
      <c r="C31" s="10"/>
      <c r="D31" s="86"/>
      <c r="E31" s="10"/>
      <c r="F31" s="86"/>
      <c r="G31" s="11"/>
    </row>
    <row r="32" spans="1:7" x14ac:dyDescent="0.2">
      <c r="A32" s="8"/>
      <c r="B32" s="10"/>
      <c r="C32" s="10"/>
      <c r="D32" s="10"/>
      <c r="E32" s="10"/>
      <c r="F32" s="10"/>
      <c r="G32" s="11"/>
    </row>
    <row r="33" spans="1:7" ht="13.5" thickBot="1" x14ac:dyDescent="0.25">
      <c r="A33" s="24"/>
      <c r="B33" s="25"/>
      <c r="C33" s="25"/>
      <c r="D33" s="25"/>
      <c r="E33" s="25"/>
      <c r="F33" s="25"/>
      <c r="G33" s="26"/>
    </row>
  </sheetData>
  <mergeCells count="2">
    <mergeCell ref="B2:F2"/>
    <mergeCell ref="B4:F7"/>
  </mergeCells>
  <phoneticPr fontId="0" type="noConversion"/>
  <printOptions horizontalCentered="1"/>
  <pageMargins left="0.75" right="0.75" top="1" bottom="1" header="0.5" footer="0.5"/>
  <pageSetup paperSize="28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heetViews>
  <sheetFormatPr defaultRowHeight="12.75" x14ac:dyDescent="0.2"/>
  <cols>
    <col min="1" max="1" width="2.83203125" customWidth="1"/>
    <col min="2" max="2" width="48.83203125" customWidth="1"/>
    <col min="3" max="3" width="2.83203125" customWidth="1"/>
    <col min="4" max="4" width="10.83203125" customWidth="1"/>
    <col min="5" max="5" width="2.83203125" customWidth="1"/>
    <col min="6" max="6" width="18.83203125" customWidth="1"/>
    <col min="7" max="7" width="2.83203125" customWidth="1"/>
    <col min="8" max="8" width="18.83203125" customWidth="1"/>
    <col min="9" max="9" width="2.83203125" customWidth="1"/>
  </cols>
  <sheetData>
    <row r="1" spans="1:9" x14ac:dyDescent="0.2">
      <c r="A1" s="5"/>
      <c r="B1" s="6"/>
      <c r="C1" s="6"/>
      <c r="D1" s="6"/>
      <c r="E1" s="6"/>
      <c r="F1" s="6"/>
      <c r="G1" s="6"/>
      <c r="H1" s="6"/>
      <c r="I1" s="7"/>
    </row>
    <row r="2" spans="1:9" ht="15.75" x14ac:dyDescent="0.2">
      <c r="A2" s="1"/>
      <c r="B2" s="113" t="s">
        <v>229</v>
      </c>
      <c r="C2" s="113"/>
      <c r="D2" s="113"/>
      <c r="E2" s="113"/>
      <c r="F2" s="113"/>
      <c r="G2" s="114"/>
      <c r="H2" s="114"/>
      <c r="I2" s="3"/>
    </row>
    <row r="3" spans="1:9" x14ac:dyDescent="0.2">
      <c r="A3" s="8"/>
      <c r="B3" s="9"/>
      <c r="C3" s="9"/>
      <c r="D3" s="9"/>
      <c r="E3" s="10"/>
      <c r="F3" s="10"/>
      <c r="G3" s="10"/>
      <c r="H3" s="10"/>
      <c r="I3" s="11"/>
    </row>
    <row r="4" spans="1:9" x14ac:dyDescent="0.2">
      <c r="A4" s="8"/>
      <c r="B4" s="132" t="s">
        <v>240</v>
      </c>
      <c r="C4" s="116"/>
      <c r="D4" s="116"/>
      <c r="E4" s="116"/>
      <c r="F4" s="116"/>
      <c r="G4" s="116"/>
      <c r="H4" s="116"/>
      <c r="I4" s="11"/>
    </row>
    <row r="5" spans="1:9" x14ac:dyDescent="0.2">
      <c r="A5" s="8"/>
      <c r="B5" s="116"/>
      <c r="C5" s="116"/>
      <c r="D5" s="116"/>
      <c r="E5" s="116"/>
      <c r="F5" s="116"/>
      <c r="G5" s="116"/>
      <c r="H5" s="116"/>
      <c r="I5" s="11"/>
    </row>
    <row r="6" spans="1:9" x14ac:dyDescent="0.2">
      <c r="A6" s="8"/>
      <c r="B6" s="116"/>
      <c r="C6" s="116"/>
      <c r="D6" s="116"/>
      <c r="E6" s="116"/>
      <c r="F6" s="116"/>
      <c r="G6" s="116"/>
      <c r="H6" s="116"/>
      <c r="I6" s="11"/>
    </row>
    <row r="7" spans="1:9" x14ac:dyDescent="0.2">
      <c r="A7" s="8"/>
      <c r="B7" s="12"/>
      <c r="C7" s="12"/>
      <c r="D7" s="12"/>
      <c r="E7" s="10"/>
      <c r="F7" s="10"/>
      <c r="G7" s="10"/>
      <c r="H7" s="10"/>
      <c r="I7" s="11"/>
    </row>
    <row r="8" spans="1:9" x14ac:dyDescent="0.2">
      <c r="A8" s="8"/>
      <c r="B8" s="129" t="s">
        <v>169</v>
      </c>
      <c r="C8" s="116"/>
      <c r="D8" s="116"/>
      <c r="E8" s="116"/>
      <c r="F8" s="116"/>
      <c r="G8" s="116"/>
      <c r="H8" s="116"/>
      <c r="I8" s="11"/>
    </row>
    <row r="9" spans="1:9" x14ac:dyDescent="0.2">
      <c r="A9" s="8"/>
      <c r="B9" s="116"/>
      <c r="C9" s="116"/>
      <c r="D9" s="116"/>
      <c r="E9" s="116"/>
      <c r="F9" s="116"/>
      <c r="G9" s="116"/>
      <c r="H9" s="116"/>
      <c r="I9" s="11"/>
    </row>
    <row r="10" spans="1:9" x14ac:dyDescent="0.2">
      <c r="A10" s="8"/>
      <c r="B10" s="116"/>
      <c r="C10" s="116"/>
      <c r="D10" s="116"/>
      <c r="E10" s="116"/>
      <c r="F10" s="116"/>
      <c r="G10" s="116"/>
      <c r="H10" s="116"/>
      <c r="I10" s="11"/>
    </row>
    <row r="11" spans="1:9" x14ac:dyDescent="0.2">
      <c r="A11" s="8"/>
      <c r="B11" s="116"/>
      <c r="C11" s="116"/>
      <c r="D11" s="116"/>
      <c r="E11" s="116"/>
      <c r="F11" s="116"/>
      <c r="G11" s="116"/>
      <c r="H11" s="116"/>
      <c r="I11" s="11"/>
    </row>
    <row r="12" spans="1:9" x14ac:dyDescent="0.2">
      <c r="A12" s="8"/>
      <c r="B12" s="116"/>
      <c r="C12" s="116"/>
      <c r="D12" s="116"/>
      <c r="E12" s="116"/>
      <c r="F12" s="116"/>
      <c r="G12" s="116"/>
      <c r="H12" s="116"/>
      <c r="I12" s="11"/>
    </row>
    <row r="13" spans="1:9" x14ac:dyDescent="0.2">
      <c r="A13" s="8"/>
      <c r="B13" s="116"/>
      <c r="C13" s="116"/>
      <c r="D13" s="116"/>
      <c r="E13" s="116"/>
      <c r="F13" s="116"/>
      <c r="G13" s="116"/>
      <c r="H13" s="116"/>
      <c r="I13" s="11"/>
    </row>
    <row r="14" spans="1:9" x14ac:dyDescent="0.2">
      <c r="A14" s="8"/>
      <c r="B14" s="10"/>
      <c r="C14" s="10"/>
      <c r="D14" s="10"/>
      <c r="E14" s="10"/>
      <c r="F14" s="31" t="s">
        <v>82</v>
      </c>
      <c r="G14" s="31"/>
      <c r="H14" s="31" t="s">
        <v>81</v>
      </c>
      <c r="I14" s="11"/>
    </row>
    <row r="15" spans="1:9" x14ac:dyDescent="0.2">
      <c r="A15" s="8"/>
      <c r="B15" s="13" t="s">
        <v>1</v>
      </c>
      <c r="C15" s="12"/>
      <c r="D15" s="42" t="s">
        <v>63</v>
      </c>
      <c r="E15" s="10"/>
      <c r="F15" s="14" t="s">
        <v>80</v>
      </c>
      <c r="G15" s="10"/>
      <c r="H15" s="14" t="s">
        <v>80</v>
      </c>
      <c r="I15" s="11"/>
    </row>
    <row r="16" spans="1:9" x14ac:dyDescent="0.2">
      <c r="A16" s="8"/>
      <c r="B16" s="33" t="s">
        <v>170</v>
      </c>
      <c r="C16" s="10"/>
      <c r="D16" s="49" t="s">
        <v>60</v>
      </c>
      <c r="E16" s="10"/>
      <c r="F16" s="15">
        <v>0.88</v>
      </c>
      <c r="G16" s="50"/>
      <c r="H16" s="15">
        <v>0.76</v>
      </c>
      <c r="I16" s="11"/>
    </row>
    <row r="17" spans="1:9" x14ac:dyDescent="0.2">
      <c r="A17" s="8"/>
      <c r="B17" s="33" t="s">
        <v>171</v>
      </c>
      <c r="C17" s="10"/>
      <c r="D17" s="49" t="s">
        <v>62</v>
      </c>
      <c r="E17" s="10"/>
      <c r="F17" s="51">
        <v>0.28000000000000003</v>
      </c>
      <c r="G17" s="52"/>
      <c r="H17" s="51">
        <v>0.26</v>
      </c>
      <c r="I17" s="11"/>
    </row>
    <row r="18" spans="1:9" x14ac:dyDescent="0.2">
      <c r="A18" s="8"/>
      <c r="B18" s="10" t="s">
        <v>85</v>
      </c>
      <c r="C18" s="10"/>
      <c r="D18" s="49" t="s">
        <v>61</v>
      </c>
      <c r="E18" s="10"/>
      <c r="F18" s="51">
        <v>0.18</v>
      </c>
      <c r="G18" s="52"/>
      <c r="H18" s="51">
        <v>0.18</v>
      </c>
      <c r="I18" s="11"/>
    </row>
    <row r="19" spans="1:9" x14ac:dyDescent="0.2">
      <c r="A19" s="8"/>
      <c r="B19" s="10" t="s">
        <v>4</v>
      </c>
      <c r="C19" s="10"/>
      <c r="D19" s="41" t="s">
        <v>71</v>
      </c>
      <c r="E19" s="10"/>
      <c r="F19" s="51">
        <v>0.03</v>
      </c>
      <c r="G19" s="52"/>
      <c r="H19" s="51">
        <v>0.03</v>
      </c>
      <c r="I19" s="11"/>
    </row>
    <row r="20" spans="1:9" x14ac:dyDescent="0.2">
      <c r="A20" s="8"/>
      <c r="B20" s="10" t="s">
        <v>87</v>
      </c>
      <c r="C20" s="10"/>
      <c r="D20" s="41" t="s">
        <v>88</v>
      </c>
      <c r="E20" s="10"/>
      <c r="F20" s="51">
        <v>0</v>
      </c>
      <c r="G20" s="52"/>
      <c r="H20" s="51">
        <v>0.03</v>
      </c>
      <c r="I20" s="11"/>
    </row>
    <row r="21" spans="1:9" x14ac:dyDescent="0.2">
      <c r="A21" s="8"/>
      <c r="B21" s="33" t="s">
        <v>172</v>
      </c>
      <c r="C21" s="10"/>
      <c r="D21" s="41" t="s">
        <v>72</v>
      </c>
      <c r="E21" s="10"/>
      <c r="F21" s="51">
        <v>7.1999999999999995E-2</v>
      </c>
      <c r="G21" s="52"/>
      <c r="H21" s="51">
        <v>7.0000000000000007E-2</v>
      </c>
      <c r="I21" s="11"/>
    </row>
    <row r="22" spans="1:9" x14ac:dyDescent="0.2">
      <c r="A22" s="8"/>
      <c r="B22" s="10" t="s">
        <v>83</v>
      </c>
      <c r="C22" s="10"/>
      <c r="D22" s="41" t="s">
        <v>84</v>
      </c>
      <c r="E22" s="10"/>
      <c r="F22" s="51">
        <v>5.5E-2</v>
      </c>
      <c r="G22" s="52"/>
      <c r="H22" s="51">
        <v>5.5E-2</v>
      </c>
      <c r="I22" s="11"/>
    </row>
    <row r="23" spans="1:9" x14ac:dyDescent="0.2">
      <c r="A23" s="8"/>
      <c r="B23" s="10" t="s">
        <v>69</v>
      </c>
      <c r="C23" s="10"/>
      <c r="D23" s="41" t="s">
        <v>74</v>
      </c>
      <c r="E23" s="10"/>
      <c r="F23" s="51">
        <v>0.35</v>
      </c>
      <c r="G23" s="52"/>
      <c r="H23" s="51">
        <v>0.35</v>
      </c>
      <c r="I23" s="11"/>
    </row>
    <row r="24" spans="1:9" x14ac:dyDescent="0.2">
      <c r="A24" s="8"/>
      <c r="B24" s="10" t="s">
        <v>8</v>
      </c>
      <c r="C24" s="10"/>
      <c r="D24" s="41" t="s">
        <v>75</v>
      </c>
      <c r="E24" s="10"/>
      <c r="F24" s="18">
        <v>0.38</v>
      </c>
      <c r="G24" s="10"/>
      <c r="H24" s="18">
        <v>0.32</v>
      </c>
      <c r="I24" s="11"/>
    </row>
    <row r="25" spans="1:9" x14ac:dyDescent="0.2">
      <c r="A25" s="8"/>
      <c r="B25" s="10" t="s">
        <v>9</v>
      </c>
      <c r="C25" s="10"/>
      <c r="D25" s="41" t="s">
        <v>76</v>
      </c>
      <c r="E25" s="10"/>
      <c r="F25" s="18">
        <v>0.62</v>
      </c>
      <c r="G25" s="10"/>
      <c r="H25" s="18">
        <v>0.68</v>
      </c>
      <c r="I25" s="11"/>
    </row>
    <row r="26" spans="1:9" x14ac:dyDescent="0.2">
      <c r="A26" s="8"/>
      <c r="B26" s="10"/>
      <c r="C26" s="10"/>
      <c r="D26" s="41"/>
      <c r="E26" s="10"/>
      <c r="F26" s="19"/>
      <c r="G26" s="10"/>
      <c r="H26" s="19"/>
      <c r="I26" s="11"/>
    </row>
    <row r="27" spans="1:9" ht="13.5" thickBot="1" x14ac:dyDescent="0.25">
      <c r="A27" s="8"/>
      <c r="B27" s="53" t="s">
        <v>64</v>
      </c>
      <c r="C27" s="25"/>
      <c r="D27" s="54"/>
      <c r="E27" s="25"/>
      <c r="F27" s="25"/>
      <c r="G27" s="25"/>
      <c r="H27" s="25"/>
      <c r="I27" s="11"/>
    </row>
    <row r="28" spans="1:9" x14ac:dyDescent="0.2">
      <c r="A28" s="8"/>
      <c r="B28" s="10"/>
      <c r="C28" s="10"/>
      <c r="D28" s="41"/>
      <c r="E28" s="10"/>
      <c r="F28" s="10"/>
      <c r="G28" s="10"/>
      <c r="H28" s="10"/>
      <c r="I28" s="11"/>
    </row>
    <row r="29" spans="1:9" x14ac:dyDescent="0.2">
      <c r="A29" s="8"/>
      <c r="B29" s="12" t="s">
        <v>57</v>
      </c>
      <c r="C29" s="10"/>
      <c r="D29" s="41"/>
      <c r="E29" s="10"/>
      <c r="F29" s="10"/>
      <c r="G29" s="10"/>
      <c r="H29" s="10"/>
      <c r="I29" s="11"/>
    </row>
    <row r="30" spans="1:9" x14ac:dyDescent="0.2">
      <c r="A30" s="8"/>
      <c r="B30" s="10" t="s">
        <v>58</v>
      </c>
      <c r="C30" s="10"/>
      <c r="D30" s="49" t="s">
        <v>59</v>
      </c>
      <c r="E30" s="10"/>
      <c r="F30" s="74">
        <f>(F16*F17)/(F18)</f>
        <v>1.368888888888889</v>
      </c>
      <c r="G30" s="10"/>
      <c r="H30" s="74">
        <f>(H16*H17)/(H18)</f>
        <v>1.0977777777777777</v>
      </c>
      <c r="I30" s="11"/>
    </row>
    <row r="31" spans="1:9" x14ac:dyDescent="0.2">
      <c r="A31" s="8"/>
      <c r="B31" s="10"/>
      <c r="C31" s="10"/>
      <c r="D31" s="41"/>
      <c r="E31" s="10"/>
      <c r="F31" s="10"/>
      <c r="G31" s="10"/>
      <c r="H31" s="10"/>
      <c r="I31" s="11"/>
    </row>
    <row r="32" spans="1:9" x14ac:dyDescent="0.2">
      <c r="A32" s="8"/>
      <c r="B32" s="12" t="s">
        <v>65</v>
      </c>
      <c r="C32" s="10"/>
      <c r="D32" s="41"/>
      <c r="E32" s="10"/>
      <c r="F32" s="10"/>
      <c r="G32" s="10"/>
      <c r="H32" s="10"/>
      <c r="I32" s="11"/>
    </row>
    <row r="33" spans="1:9" x14ac:dyDescent="0.2">
      <c r="A33" s="8"/>
      <c r="B33" s="10" t="s">
        <v>66</v>
      </c>
      <c r="C33" s="10"/>
      <c r="D33" s="41" t="s">
        <v>77</v>
      </c>
      <c r="E33" s="10"/>
      <c r="F33" s="69">
        <f>F19+(F22)*F30</f>
        <v>0.10528888888888889</v>
      </c>
      <c r="G33" s="10"/>
      <c r="H33" s="69">
        <f>H19+(H22)*H30</f>
        <v>9.0377777777777779E-2</v>
      </c>
      <c r="I33" s="11"/>
    </row>
    <row r="34" spans="1:9" x14ac:dyDescent="0.2">
      <c r="A34" s="8"/>
      <c r="B34" s="10"/>
      <c r="C34" s="10"/>
      <c r="D34" s="41"/>
      <c r="E34" s="10"/>
      <c r="F34" s="10"/>
      <c r="G34" s="10"/>
      <c r="H34" s="10"/>
      <c r="I34" s="11"/>
    </row>
    <row r="35" spans="1:9" x14ac:dyDescent="0.2">
      <c r="A35" s="8"/>
      <c r="B35" s="12" t="s">
        <v>86</v>
      </c>
      <c r="C35" s="10"/>
      <c r="D35" s="10"/>
      <c r="E35" s="10"/>
      <c r="F35" s="10"/>
      <c r="G35" s="10"/>
      <c r="H35" s="10"/>
      <c r="I35" s="11"/>
    </row>
    <row r="36" spans="1:9" x14ac:dyDescent="0.2">
      <c r="A36" s="8"/>
      <c r="B36" s="10" t="s">
        <v>91</v>
      </c>
      <c r="C36" s="10"/>
      <c r="D36" s="41" t="s">
        <v>89</v>
      </c>
      <c r="E36" s="10"/>
      <c r="F36" s="69">
        <f>F33+F20</f>
        <v>0.10528888888888889</v>
      </c>
      <c r="G36" s="10"/>
      <c r="H36" s="69">
        <f>H33+H20</f>
        <v>0.12037777777777778</v>
      </c>
      <c r="I36" s="11"/>
    </row>
    <row r="37" spans="1:9" x14ac:dyDescent="0.2">
      <c r="A37" s="8"/>
      <c r="B37" s="10"/>
      <c r="C37" s="10"/>
      <c r="D37" s="10"/>
      <c r="E37" s="10"/>
      <c r="F37" s="10"/>
      <c r="G37" s="10"/>
      <c r="H37" s="10"/>
      <c r="I37" s="11"/>
    </row>
    <row r="38" spans="1:9" x14ac:dyDescent="0.2">
      <c r="A38" s="8"/>
      <c r="B38" s="33" t="s">
        <v>173</v>
      </c>
      <c r="C38" s="10"/>
      <c r="D38" s="10"/>
      <c r="E38" s="10"/>
      <c r="F38" s="10"/>
      <c r="G38" s="10"/>
      <c r="H38" s="10"/>
      <c r="I38" s="11"/>
    </row>
    <row r="39" spans="1:9" x14ac:dyDescent="0.2">
      <c r="A39" s="8"/>
      <c r="B39" s="10" t="s">
        <v>90</v>
      </c>
      <c r="C39" s="10"/>
      <c r="D39" s="10"/>
      <c r="E39" s="10"/>
      <c r="F39" s="10"/>
      <c r="G39" s="10"/>
      <c r="H39" s="10"/>
      <c r="I39" s="11"/>
    </row>
    <row r="40" spans="1:9" x14ac:dyDescent="0.2">
      <c r="A40" s="8"/>
      <c r="B40" s="10" t="s">
        <v>94</v>
      </c>
      <c r="C40" s="10"/>
      <c r="D40" s="10"/>
      <c r="E40" s="10"/>
      <c r="F40" s="10"/>
      <c r="G40" s="10"/>
      <c r="H40" s="10"/>
      <c r="I40" s="11"/>
    </row>
    <row r="41" spans="1:9" x14ac:dyDescent="0.2">
      <c r="A41" s="8"/>
      <c r="B41" s="10"/>
      <c r="C41" s="10"/>
      <c r="D41" s="10"/>
      <c r="E41" s="10"/>
      <c r="F41" s="10"/>
      <c r="G41" s="10"/>
      <c r="H41" s="10"/>
      <c r="I41" s="11"/>
    </row>
    <row r="42" spans="1:9" x14ac:dyDescent="0.2">
      <c r="A42" s="8"/>
      <c r="B42" s="10" t="s">
        <v>92</v>
      </c>
      <c r="C42" s="10"/>
      <c r="D42" s="10"/>
      <c r="E42" s="10"/>
      <c r="F42" s="10"/>
      <c r="G42" s="10"/>
      <c r="H42" s="10"/>
      <c r="I42" s="11"/>
    </row>
    <row r="43" spans="1:9" x14ac:dyDescent="0.2">
      <c r="A43" s="8"/>
      <c r="B43" s="10" t="s">
        <v>93</v>
      </c>
      <c r="C43" s="10"/>
      <c r="D43" s="10"/>
      <c r="E43" s="10"/>
      <c r="F43" s="10"/>
      <c r="G43" s="10"/>
      <c r="H43" s="10"/>
      <c r="I43" s="11"/>
    </row>
    <row r="44" spans="1:9" x14ac:dyDescent="0.2">
      <c r="A44" s="8"/>
      <c r="B44" s="10" t="s">
        <v>95</v>
      </c>
      <c r="C44" s="10"/>
      <c r="D44" s="10"/>
      <c r="E44" s="10"/>
      <c r="F44" s="10"/>
      <c r="G44" s="10"/>
      <c r="H44" s="10"/>
      <c r="I44" s="11"/>
    </row>
    <row r="45" spans="1:9" ht="13.5" thickBot="1" x14ac:dyDescent="0.25">
      <c r="A45" s="24"/>
      <c r="B45" s="25"/>
      <c r="C45" s="25"/>
      <c r="D45" s="25"/>
      <c r="E45" s="25"/>
      <c r="F45" s="25"/>
      <c r="G45" s="25"/>
      <c r="H45" s="25"/>
      <c r="I45" s="26"/>
    </row>
  </sheetData>
  <mergeCells count="3">
    <mergeCell ref="B2:H2"/>
    <mergeCell ref="B4:H6"/>
    <mergeCell ref="B8:H13"/>
  </mergeCells>
  <phoneticPr fontId="0" type="noConversion"/>
  <printOptions horizontalCentered="1"/>
  <pageMargins left="0.75" right="0.75" top="1" bottom="1" header="0.5" footer="0.5"/>
  <pageSetup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sheetViews>
  <sheetFormatPr defaultRowHeight="12.75" x14ac:dyDescent="0.2"/>
  <cols>
    <col min="1" max="1" width="2.83203125" customWidth="1"/>
    <col min="2" max="2" width="48.83203125" customWidth="1"/>
    <col min="3" max="3" width="2.83203125" customWidth="1"/>
    <col min="4" max="4" width="10.83203125" customWidth="1"/>
    <col min="5" max="5" width="2.83203125" customWidth="1"/>
    <col min="6" max="6" width="18.83203125" customWidth="1"/>
    <col min="7" max="7" width="2.83203125" customWidth="1"/>
    <col min="8" max="8" width="18.83203125" customWidth="1"/>
    <col min="9" max="9" width="2.83203125" customWidth="1"/>
  </cols>
  <sheetData>
    <row r="1" spans="1:9" x14ac:dyDescent="0.2">
      <c r="A1" s="5"/>
      <c r="B1" s="6"/>
      <c r="C1" s="6"/>
      <c r="D1" s="6"/>
      <c r="E1" s="6"/>
      <c r="F1" s="6"/>
      <c r="G1" s="6"/>
      <c r="H1" s="6"/>
      <c r="I1" s="7"/>
    </row>
    <row r="2" spans="1:9" ht="15.75" x14ac:dyDescent="0.2">
      <c r="A2" s="1"/>
      <c r="B2" s="113" t="s">
        <v>230</v>
      </c>
      <c r="C2" s="113"/>
      <c r="D2" s="113"/>
      <c r="E2" s="113"/>
      <c r="F2" s="113"/>
      <c r="G2" s="114"/>
      <c r="H2" s="114"/>
      <c r="I2" s="3"/>
    </row>
    <row r="3" spans="1:9" x14ac:dyDescent="0.2">
      <c r="A3" s="8"/>
      <c r="B3" s="9"/>
      <c r="C3" s="9"/>
      <c r="D3" s="9"/>
      <c r="E3" s="10"/>
      <c r="F3" s="10"/>
      <c r="G3" s="10"/>
      <c r="H3" s="10"/>
      <c r="I3" s="11"/>
    </row>
    <row r="4" spans="1:9" x14ac:dyDescent="0.2">
      <c r="A4" s="8"/>
      <c r="B4" s="33" t="s">
        <v>175</v>
      </c>
      <c r="C4" s="12"/>
      <c r="D4" s="12"/>
      <c r="E4" s="10"/>
      <c r="F4" s="10"/>
      <c r="G4" s="10"/>
      <c r="H4" s="10"/>
      <c r="I4" s="11"/>
    </row>
    <row r="5" spans="1:9" x14ac:dyDescent="0.2">
      <c r="A5" s="8"/>
      <c r="B5" s="10"/>
      <c r="C5" s="10"/>
      <c r="D5" s="10"/>
      <c r="E5" s="10"/>
      <c r="F5" s="10"/>
      <c r="G5" s="10"/>
      <c r="H5" s="10"/>
      <c r="I5" s="11"/>
    </row>
    <row r="6" spans="1:9" x14ac:dyDescent="0.2">
      <c r="A6" s="8"/>
      <c r="B6" s="133" t="s">
        <v>158</v>
      </c>
      <c r="C6" s="133"/>
      <c r="D6" s="133"/>
      <c r="E6" s="133"/>
      <c r="F6" s="133"/>
      <c r="G6" s="133"/>
      <c r="H6" s="133"/>
      <c r="I6" s="11"/>
    </row>
    <row r="7" spans="1:9" x14ac:dyDescent="0.2">
      <c r="A7" s="8"/>
      <c r="B7" s="133"/>
      <c r="C7" s="133"/>
      <c r="D7" s="133"/>
      <c r="E7" s="133"/>
      <c r="F7" s="133"/>
      <c r="G7" s="133"/>
      <c r="H7" s="133"/>
      <c r="I7" s="11"/>
    </row>
    <row r="8" spans="1:9" x14ac:dyDescent="0.2">
      <c r="A8" s="8"/>
      <c r="B8" s="10"/>
      <c r="C8" s="10"/>
      <c r="D8" s="10"/>
      <c r="E8" s="10"/>
      <c r="F8" s="10"/>
      <c r="G8" s="10"/>
      <c r="H8" s="10"/>
      <c r="I8" s="11"/>
    </row>
    <row r="9" spans="1:9" x14ac:dyDescent="0.2">
      <c r="A9" s="8"/>
      <c r="B9" s="133" t="s">
        <v>241</v>
      </c>
      <c r="C9" s="133"/>
      <c r="D9" s="133"/>
      <c r="E9" s="133"/>
      <c r="F9" s="133"/>
      <c r="G9" s="133"/>
      <c r="H9" s="133"/>
      <c r="I9" s="11"/>
    </row>
    <row r="10" spans="1:9" x14ac:dyDescent="0.2">
      <c r="A10" s="8"/>
      <c r="B10" s="133"/>
      <c r="C10" s="133"/>
      <c r="D10" s="133"/>
      <c r="E10" s="133"/>
      <c r="F10" s="133"/>
      <c r="G10" s="133"/>
      <c r="H10" s="133"/>
      <c r="I10" s="11"/>
    </row>
    <row r="11" spans="1:9" x14ac:dyDescent="0.2">
      <c r="A11" s="8"/>
      <c r="B11" s="10"/>
      <c r="C11" s="10"/>
      <c r="D11" s="10"/>
      <c r="E11" s="10"/>
      <c r="F11" s="10"/>
      <c r="G11" s="10"/>
      <c r="H11" s="10"/>
      <c r="I11" s="11"/>
    </row>
    <row r="12" spans="1:9" x14ac:dyDescent="0.2">
      <c r="A12" s="8"/>
      <c r="B12" s="10"/>
      <c r="C12" s="10"/>
      <c r="D12" s="10"/>
      <c r="E12" s="10"/>
      <c r="F12" s="31" t="s">
        <v>82</v>
      </c>
      <c r="G12" s="31"/>
      <c r="H12" s="31" t="s">
        <v>81</v>
      </c>
      <c r="I12" s="11"/>
    </row>
    <row r="13" spans="1:9" x14ac:dyDescent="0.2">
      <c r="A13" s="8"/>
      <c r="B13" s="13" t="s">
        <v>1</v>
      </c>
      <c r="C13" s="12"/>
      <c r="D13" s="42" t="s">
        <v>63</v>
      </c>
      <c r="E13" s="10"/>
      <c r="F13" s="14" t="s">
        <v>80</v>
      </c>
      <c r="G13" s="10"/>
      <c r="H13" s="14" t="s">
        <v>80</v>
      </c>
      <c r="I13" s="11"/>
    </row>
    <row r="14" spans="1:9" x14ac:dyDescent="0.2">
      <c r="A14" s="8"/>
      <c r="B14" s="33" t="s">
        <v>170</v>
      </c>
      <c r="C14" s="10"/>
      <c r="D14" s="49" t="s">
        <v>60</v>
      </c>
      <c r="E14" s="10"/>
      <c r="F14" s="15">
        <v>0.88</v>
      </c>
      <c r="G14" s="50"/>
      <c r="H14" s="15">
        <v>0.76</v>
      </c>
      <c r="I14" s="11"/>
    </row>
    <row r="15" spans="1:9" x14ac:dyDescent="0.2">
      <c r="A15" s="8"/>
      <c r="B15" s="33" t="s">
        <v>171</v>
      </c>
      <c r="C15" s="10"/>
      <c r="D15" s="49" t="s">
        <v>62</v>
      </c>
      <c r="E15" s="10"/>
      <c r="F15" s="51">
        <v>0.28000000000000003</v>
      </c>
      <c r="G15" s="52"/>
      <c r="H15" s="51">
        <v>0.26</v>
      </c>
      <c r="I15" s="11"/>
    </row>
    <row r="16" spans="1:9" x14ac:dyDescent="0.2">
      <c r="A16" s="8"/>
      <c r="B16" s="10" t="s">
        <v>85</v>
      </c>
      <c r="C16" s="10"/>
      <c r="D16" s="49" t="s">
        <v>61</v>
      </c>
      <c r="E16" s="10"/>
      <c r="F16" s="51">
        <v>0.18</v>
      </c>
      <c r="G16" s="52"/>
      <c r="H16" s="51">
        <v>0.18</v>
      </c>
      <c r="I16" s="11"/>
    </row>
    <row r="17" spans="1:9" x14ac:dyDescent="0.2">
      <c r="A17" s="8"/>
      <c r="B17" s="10" t="s">
        <v>4</v>
      </c>
      <c r="C17" s="10"/>
      <c r="D17" s="41" t="s">
        <v>71</v>
      </c>
      <c r="E17" s="10"/>
      <c r="F17" s="51">
        <v>0.03</v>
      </c>
      <c r="G17" s="52"/>
      <c r="H17" s="51">
        <v>0.03</v>
      </c>
      <c r="I17" s="11"/>
    </row>
    <row r="18" spans="1:9" x14ac:dyDescent="0.2">
      <c r="A18" s="8"/>
      <c r="B18" s="10" t="s">
        <v>87</v>
      </c>
      <c r="C18" s="10"/>
      <c r="D18" s="41" t="s">
        <v>88</v>
      </c>
      <c r="E18" s="10"/>
      <c r="F18" s="51">
        <v>0</v>
      </c>
      <c r="G18" s="52"/>
      <c r="H18" s="51">
        <v>0.03</v>
      </c>
      <c r="I18" s="11"/>
    </row>
    <row r="19" spans="1:9" x14ac:dyDescent="0.2">
      <c r="A19" s="8"/>
      <c r="B19" s="33" t="s">
        <v>172</v>
      </c>
      <c r="C19" s="10"/>
      <c r="D19" s="41" t="s">
        <v>72</v>
      </c>
      <c r="E19" s="10"/>
      <c r="F19" s="51">
        <v>7.1999999999999995E-2</v>
      </c>
      <c r="G19" s="52"/>
      <c r="H19" s="51">
        <v>7.0000000000000007E-2</v>
      </c>
      <c r="I19" s="11"/>
    </row>
    <row r="20" spans="1:9" x14ac:dyDescent="0.2">
      <c r="A20" s="8"/>
      <c r="B20" s="10" t="s">
        <v>83</v>
      </c>
      <c r="C20" s="10"/>
      <c r="D20" s="41" t="s">
        <v>84</v>
      </c>
      <c r="E20" s="10"/>
      <c r="F20" s="51">
        <v>5.5E-2</v>
      </c>
      <c r="G20" s="52"/>
      <c r="H20" s="51">
        <v>5.5E-2</v>
      </c>
      <c r="I20" s="11"/>
    </row>
    <row r="21" spans="1:9" x14ac:dyDescent="0.2">
      <c r="A21" s="8"/>
      <c r="B21" s="10" t="s">
        <v>69</v>
      </c>
      <c r="C21" s="10"/>
      <c r="D21" s="41" t="s">
        <v>74</v>
      </c>
      <c r="E21" s="10"/>
      <c r="F21" s="51">
        <v>0.35</v>
      </c>
      <c r="G21" s="52"/>
      <c r="H21" s="51">
        <v>0.35</v>
      </c>
      <c r="I21" s="11"/>
    </row>
    <row r="22" spans="1:9" x14ac:dyDescent="0.2">
      <c r="A22" s="8"/>
      <c r="B22" s="10" t="s">
        <v>8</v>
      </c>
      <c r="C22" s="10"/>
      <c r="D22" s="41" t="s">
        <v>75</v>
      </c>
      <c r="E22" s="10"/>
      <c r="F22" s="18">
        <v>0.38</v>
      </c>
      <c r="G22" s="10"/>
      <c r="H22" s="18">
        <v>0.32</v>
      </c>
      <c r="I22" s="11"/>
    </row>
    <row r="23" spans="1:9" x14ac:dyDescent="0.2">
      <c r="A23" s="8"/>
      <c r="B23" s="10" t="s">
        <v>9</v>
      </c>
      <c r="C23" s="10"/>
      <c r="D23" s="41" t="s">
        <v>76</v>
      </c>
      <c r="E23" s="10"/>
      <c r="F23" s="18">
        <v>0.62</v>
      </c>
      <c r="G23" s="10"/>
      <c r="H23" s="18">
        <v>0.68</v>
      </c>
      <c r="I23" s="11"/>
    </row>
    <row r="24" spans="1:9" x14ac:dyDescent="0.2">
      <c r="A24" s="8"/>
      <c r="B24" s="10"/>
      <c r="C24" s="10"/>
      <c r="D24" s="41"/>
      <c r="E24" s="10"/>
      <c r="F24" s="19"/>
      <c r="G24" s="10"/>
      <c r="H24" s="19"/>
      <c r="I24" s="11"/>
    </row>
    <row r="25" spans="1:9" x14ac:dyDescent="0.2">
      <c r="A25" s="8"/>
      <c r="B25" s="10"/>
      <c r="C25" s="10"/>
      <c r="D25" s="41"/>
      <c r="E25" s="10"/>
      <c r="F25" s="31" t="s">
        <v>82</v>
      </c>
      <c r="G25" s="10"/>
      <c r="H25" s="31" t="s">
        <v>81</v>
      </c>
      <c r="I25" s="11"/>
    </row>
    <row r="26" spans="1:9" ht="13.5" thickBot="1" x14ac:dyDescent="0.25">
      <c r="A26" s="8"/>
      <c r="B26" s="53" t="s">
        <v>64</v>
      </c>
      <c r="C26" s="25"/>
      <c r="D26" s="54"/>
      <c r="E26" s="25"/>
      <c r="F26" s="67" t="s">
        <v>80</v>
      </c>
      <c r="G26" s="25"/>
      <c r="H26" s="67" t="s">
        <v>80</v>
      </c>
      <c r="I26" s="11"/>
    </row>
    <row r="27" spans="1:9" x14ac:dyDescent="0.2">
      <c r="A27" s="8"/>
      <c r="B27" s="10"/>
      <c r="C27" s="10"/>
      <c r="D27" s="41"/>
      <c r="E27" s="10"/>
      <c r="F27" s="10"/>
      <c r="G27" s="10"/>
      <c r="H27" s="10"/>
      <c r="I27" s="11"/>
    </row>
    <row r="28" spans="1:9" x14ac:dyDescent="0.2">
      <c r="A28" s="8"/>
      <c r="B28" s="12" t="s">
        <v>57</v>
      </c>
      <c r="C28" s="10"/>
      <c r="D28" s="41"/>
      <c r="E28" s="10"/>
      <c r="F28" s="10"/>
      <c r="G28" s="10"/>
      <c r="H28" s="10"/>
      <c r="I28" s="11"/>
    </row>
    <row r="29" spans="1:9" x14ac:dyDescent="0.2">
      <c r="A29" s="8"/>
      <c r="B29" s="10" t="s">
        <v>58</v>
      </c>
      <c r="C29" s="10"/>
      <c r="D29" s="49" t="s">
        <v>59</v>
      </c>
      <c r="E29" s="10"/>
      <c r="F29" s="74">
        <f>(F14*F15)/(F16)</f>
        <v>1.368888888888889</v>
      </c>
      <c r="G29" s="10"/>
      <c r="H29" s="74">
        <f>(H14*H15)/(H16)</f>
        <v>1.0977777777777777</v>
      </c>
      <c r="I29" s="11"/>
    </row>
    <row r="30" spans="1:9" x14ac:dyDescent="0.2">
      <c r="A30" s="8"/>
      <c r="B30" s="10"/>
      <c r="C30" s="10"/>
      <c r="D30" s="41"/>
      <c r="E30" s="10"/>
      <c r="F30" s="10"/>
      <c r="G30" s="10"/>
      <c r="H30" s="10"/>
      <c r="I30" s="11"/>
    </row>
    <row r="31" spans="1:9" x14ac:dyDescent="0.2">
      <c r="A31" s="8"/>
      <c r="B31" s="12" t="s">
        <v>65</v>
      </c>
      <c r="C31" s="10"/>
      <c r="D31" s="41"/>
      <c r="E31" s="10"/>
      <c r="F31" s="10"/>
      <c r="G31" s="10"/>
      <c r="H31" s="10"/>
      <c r="I31" s="11"/>
    </row>
    <row r="32" spans="1:9" x14ac:dyDescent="0.2">
      <c r="A32" s="8"/>
      <c r="B32" s="10" t="s">
        <v>66</v>
      </c>
      <c r="C32" s="10"/>
      <c r="D32" s="41" t="s">
        <v>77</v>
      </c>
      <c r="E32" s="10"/>
      <c r="F32" s="69">
        <f>F17+(F20)*F29</f>
        <v>0.10528888888888889</v>
      </c>
      <c r="G32" s="10"/>
      <c r="H32" s="69">
        <f>H17+(H20)*H29</f>
        <v>9.0377777777777779E-2</v>
      </c>
      <c r="I32" s="11"/>
    </row>
    <row r="33" spans="1:9" x14ac:dyDescent="0.2">
      <c r="A33" s="8"/>
      <c r="B33" s="10"/>
      <c r="C33" s="10"/>
      <c r="D33" s="41"/>
      <c r="E33" s="10"/>
      <c r="F33" s="10"/>
      <c r="G33" s="10"/>
      <c r="H33" s="10"/>
      <c r="I33" s="11"/>
    </row>
    <row r="34" spans="1:9" x14ac:dyDescent="0.2">
      <c r="A34" s="8"/>
      <c r="B34" s="12" t="s">
        <v>86</v>
      </c>
      <c r="C34" s="10"/>
      <c r="D34" s="10"/>
      <c r="E34" s="10"/>
      <c r="F34" s="10"/>
      <c r="G34" s="10"/>
      <c r="H34" s="10"/>
      <c r="I34" s="11"/>
    </row>
    <row r="35" spans="1:9" x14ac:dyDescent="0.2">
      <c r="A35" s="8"/>
      <c r="B35" s="10" t="s">
        <v>91</v>
      </c>
      <c r="C35" s="10"/>
      <c r="D35" s="41" t="s">
        <v>89</v>
      </c>
      <c r="E35" s="10"/>
      <c r="F35" s="69">
        <f>F32+F18</f>
        <v>0.10528888888888889</v>
      </c>
      <c r="G35" s="10"/>
      <c r="H35" s="69">
        <f>H32+H18</f>
        <v>0.12037777777777778</v>
      </c>
      <c r="I35" s="11"/>
    </row>
    <row r="36" spans="1:9" x14ac:dyDescent="0.2">
      <c r="A36" s="8"/>
      <c r="B36" s="10"/>
      <c r="C36" s="10"/>
      <c r="D36" s="41"/>
      <c r="E36" s="10"/>
      <c r="F36" s="68"/>
      <c r="G36" s="10"/>
      <c r="H36" s="68"/>
      <c r="I36" s="11"/>
    </row>
    <row r="37" spans="1:9" x14ac:dyDescent="0.2">
      <c r="A37" s="8"/>
      <c r="B37" s="12" t="s">
        <v>10</v>
      </c>
      <c r="C37" s="10"/>
      <c r="D37" s="41" t="s">
        <v>78</v>
      </c>
      <c r="E37" s="10"/>
      <c r="F37" s="68"/>
      <c r="G37" s="10"/>
      <c r="H37" s="68"/>
      <c r="I37" s="11"/>
    </row>
    <row r="38" spans="1:9" x14ac:dyDescent="0.2">
      <c r="A38" s="8"/>
      <c r="B38" s="33" t="s">
        <v>100</v>
      </c>
      <c r="C38" s="10"/>
      <c r="D38" s="41"/>
      <c r="E38" s="10"/>
      <c r="F38" s="69">
        <f>F19*(1-F21)</f>
        <v>4.6800000000000001E-2</v>
      </c>
      <c r="G38" s="10"/>
      <c r="H38" s="69">
        <f>H19*(1-H21)</f>
        <v>4.5500000000000006E-2</v>
      </c>
      <c r="I38" s="11"/>
    </row>
    <row r="39" spans="1:9" x14ac:dyDescent="0.2">
      <c r="A39" s="8"/>
      <c r="B39" s="10"/>
      <c r="C39" s="10"/>
      <c r="D39" s="10"/>
      <c r="E39" s="10"/>
      <c r="F39" s="10"/>
      <c r="G39" s="10"/>
      <c r="H39" s="10"/>
      <c r="I39" s="11"/>
    </row>
    <row r="40" spans="1:9" x14ac:dyDescent="0.2">
      <c r="A40" s="8"/>
      <c r="B40" s="12" t="s">
        <v>96</v>
      </c>
      <c r="C40" s="10"/>
      <c r="D40" s="41" t="s">
        <v>12</v>
      </c>
      <c r="E40" s="10"/>
      <c r="F40" s="10"/>
      <c r="G40" s="10"/>
      <c r="H40" s="10"/>
      <c r="I40" s="11"/>
    </row>
    <row r="41" spans="1:9" x14ac:dyDescent="0.2">
      <c r="A41" s="8"/>
      <c r="B41" s="10" t="s">
        <v>79</v>
      </c>
      <c r="C41" s="10"/>
      <c r="D41" s="10"/>
      <c r="E41" s="10"/>
      <c r="F41" s="69">
        <f>(F32*F23)+(F38*F22)</f>
        <v>8.3063111111111115E-2</v>
      </c>
      <c r="G41" s="10"/>
      <c r="H41" s="69">
        <f>(H32*H23)+(H38*H22)</f>
        <v>7.6016888888888898E-2</v>
      </c>
      <c r="I41" s="11"/>
    </row>
    <row r="42" spans="1:9" x14ac:dyDescent="0.2">
      <c r="A42" s="8"/>
      <c r="B42" s="10"/>
      <c r="C42" s="10"/>
      <c r="D42" s="10"/>
      <c r="E42" s="10"/>
      <c r="F42" s="10"/>
      <c r="G42" s="10"/>
      <c r="H42" s="10"/>
      <c r="I42" s="11"/>
    </row>
    <row r="43" spans="1:9" x14ac:dyDescent="0.2">
      <c r="A43" s="8"/>
      <c r="B43" s="12" t="s">
        <v>97</v>
      </c>
      <c r="C43" s="10"/>
      <c r="D43" s="41" t="s">
        <v>98</v>
      </c>
      <c r="E43" s="10"/>
      <c r="F43" s="10"/>
      <c r="G43" s="10"/>
      <c r="H43" s="10"/>
      <c r="I43" s="11"/>
    </row>
    <row r="44" spans="1:9" x14ac:dyDescent="0.2">
      <c r="A44" s="8"/>
      <c r="B44" s="10" t="s">
        <v>99</v>
      </c>
      <c r="C44" s="10"/>
      <c r="D44" s="10"/>
      <c r="E44" s="10"/>
      <c r="F44" s="69">
        <f>(F35*F23)+(F38*F22)</f>
        <v>8.3063111111111115E-2</v>
      </c>
      <c r="G44" s="10"/>
      <c r="H44" s="69">
        <f>(H35*H23)+(H38*H22)</f>
        <v>9.6416888888888899E-2</v>
      </c>
      <c r="I44" s="11"/>
    </row>
    <row r="45" spans="1:9" x14ac:dyDescent="0.2">
      <c r="A45" s="8"/>
      <c r="B45" s="10"/>
      <c r="C45" s="10"/>
      <c r="D45" s="10"/>
      <c r="E45" s="10"/>
      <c r="F45" s="10"/>
      <c r="G45" s="10"/>
      <c r="H45" s="10"/>
      <c r="I45" s="11"/>
    </row>
    <row r="46" spans="1:9" x14ac:dyDescent="0.2">
      <c r="A46" s="8"/>
      <c r="B46" s="10" t="s">
        <v>105</v>
      </c>
      <c r="C46" s="10"/>
      <c r="D46" s="10"/>
      <c r="E46" s="10"/>
      <c r="F46" s="10"/>
      <c r="G46" s="10"/>
      <c r="H46" s="10"/>
      <c r="I46" s="11"/>
    </row>
    <row r="47" spans="1:9" x14ac:dyDescent="0.2">
      <c r="A47" s="8"/>
      <c r="B47" s="10" t="s">
        <v>101</v>
      </c>
      <c r="C47" s="10"/>
      <c r="D47" s="10"/>
      <c r="E47" s="10"/>
      <c r="F47" s="10"/>
      <c r="G47" s="10"/>
      <c r="H47" s="10"/>
      <c r="I47" s="11"/>
    </row>
    <row r="48" spans="1:9" x14ac:dyDescent="0.2">
      <c r="A48" s="8"/>
      <c r="B48" s="10" t="s">
        <v>102</v>
      </c>
      <c r="C48" s="10"/>
      <c r="D48" s="10"/>
      <c r="E48" s="10"/>
      <c r="F48" s="10"/>
      <c r="G48" s="10"/>
      <c r="H48" s="10"/>
      <c r="I48" s="11"/>
    </row>
    <row r="49" spans="1:9" x14ac:dyDescent="0.2">
      <c r="A49" s="8"/>
      <c r="B49" s="10"/>
      <c r="C49" s="10"/>
      <c r="D49" s="10"/>
      <c r="E49" s="10"/>
      <c r="F49" s="10"/>
      <c r="G49" s="10"/>
      <c r="H49" s="10"/>
      <c r="I49" s="11"/>
    </row>
    <row r="50" spans="1:9" x14ac:dyDescent="0.2">
      <c r="A50" s="8"/>
      <c r="B50" s="10" t="s">
        <v>103</v>
      </c>
      <c r="C50" s="10"/>
      <c r="D50" s="10"/>
      <c r="E50" s="10"/>
      <c r="F50" s="10"/>
      <c r="G50" s="10"/>
      <c r="H50" s="10"/>
      <c r="I50" s="11"/>
    </row>
    <row r="51" spans="1:9" x14ac:dyDescent="0.2">
      <c r="A51" s="8"/>
      <c r="B51" s="10" t="s">
        <v>104</v>
      </c>
      <c r="C51" s="10"/>
      <c r="D51" s="10"/>
      <c r="E51" s="10"/>
      <c r="F51" s="10"/>
      <c r="G51" s="10"/>
      <c r="H51" s="10"/>
      <c r="I51" s="11"/>
    </row>
    <row r="52" spans="1:9" ht="13.5" thickBot="1" x14ac:dyDescent="0.25">
      <c r="A52" s="24"/>
      <c r="B52" s="25"/>
      <c r="C52" s="25"/>
      <c r="D52" s="25"/>
      <c r="E52" s="25"/>
      <c r="F52" s="25"/>
      <c r="G52" s="25"/>
      <c r="H52" s="25"/>
      <c r="I52" s="26"/>
    </row>
  </sheetData>
  <mergeCells count="3">
    <mergeCell ref="B2:H2"/>
    <mergeCell ref="B6:H7"/>
    <mergeCell ref="B9:H10"/>
  </mergeCells>
  <phoneticPr fontId="0" type="noConversion"/>
  <printOptions horizontalCentered="1"/>
  <pageMargins left="0.75" right="0.75" top="1" bottom="1"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heetViews>
  <sheetFormatPr defaultRowHeight="12.75" x14ac:dyDescent="0.2"/>
  <cols>
    <col min="1" max="1" width="2.83203125" customWidth="1"/>
    <col min="2" max="2" width="48.83203125" customWidth="1"/>
    <col min="3" max="3" width="2.83203125" customWidth="1"/>
    <col min="4" max="4" width="10.83203125" customWidth="1"/>
    <col min="5" max="5" width="2.83203125" customWidth="1"/>
    <col min="6" max="6" width="18.83203125" customWidth="1"/>
    <col min="7" max="7" width="2.83203125" customWidth="1"/>
    <col min="8" max="8" width="18.83203125" customWidth="1"/>
    <col min="9" max="9" width="2.83203125" customWidth="1"/>
  </cols>
  <sheetData>
    <row r="1" spans="1:9" x14ac:dyDescent="0.2">
      <c r="A1" s="5"/>
      <c r="B1" s="6"/>
      <c r="C1" s="6"/>
      <c r="D1" s="6"/>
      <c r="E1" s="6"/>
      <c r="F1" s="6"/>
      <c r="G1" s="6"/>
      <c r="H1" s="6"/>
      <c r="I1" s="7"/>
    </row>
    <row r="2" spans="1:9" ht="15.75" x14ac:dyDescent="0.2">
      <c r="A2" s="1"/>
      <c r="B2" s="113" t="s">
        <v>231</v>
      </c>
      <c r="C2" s="113"/>
      <c r="D2" s="113"/>
      <c r="E2" s="113"/>
      <c r="F2" s="113"/>
      <c r="G2" s="114"/>
      <c r="H2" s="114"/>
      <c r="I2" s="3"/>
    </row>
    <row r="3" spans="1:9" x14ac:dyDescent="0.2">
      <c r="A3" s="8"/>
      <c r="B3" s="9"/>
      <c r="C3" s="9"/>
      <c r="D3" s="9"/>
      <c r="E3" s="10"/>
      <c r="F3" s="10"/>
      <c r="G3" s="10"/>
      <c r="H3" s="10"/>
      <c r="I3" s="11"/>
    </row>
    <row r="4" spans="1:9" x14ac:dyDescent="0.2">
      <c r="A4" s="8"/>
      <c r="B4" s="134" t="s">
        <v>174</v>
      </c>
      <c r="C4" s="116"/>
      <c r="D4" s="116"/>
      <c r="E4" s="116"/>
      <c r="F4" s="116"/>
      <c r="G4" s="116"/>
      <c r="H4" s="116"/>
      <c r="I4" s="11"/>
    </row>
    <row r="5" spans="1:9" x14ac:dyDescent="0.2">
      <c r="A5" s="8"/>
      <c r="B5" s="116"/>
      <c r="C5" s="116"/>
      <c r="D5" s="116"/>
      <c r="E5" s="116"/>
      <c r="F5" s="116"/>
      <c r="G5" s="116"/>
      <c r="H5" s="116"/>
      <c r="I5" s="11"/>
    </row>
    <row r="6" spans="1:9" x14ac:dyDescent="0.2">
      <c r="A6" s="8"/>
      <c r="B6" s="116"/>
      <c r="C6" s="116"/>
      <c r="D6" s="116"/>
      <c r="E6" s="116"/>
      <c r="F6" s="116"/>
      <c r="G6" s="116"/>
      <c r="H6" s="116"/>
      <c r="I6" s="11"/>
    </row>
    <row r="7" spans="1:9" x14ac:dyDescent="0.2">
      <c r="A7" s="8"/>
      <c r="B7" s="10"/>
      <c r="C7" s="10"/>
      <c r="D7" s="10"/>
      <c r="E7" s="10"/>
      <c r="F7" s="10"/>
      <c r="G7" s="10"/>
      <c r="H7" s="10"/>
      <c r="I7" s="11"/>
    </row>
    <row r="8" spans="1:9" x14ac:dyDescent="0.2">
      <c r="A8" s="8"/>
      <c r="B8" s="10"/>
      <c r="C8" s="10"/>
      <c r="D8" s="10"/>
      <c r="E8" s="10"/>
      <c r="F8" s="31" t="s">
        <v>82</v>
      </c>
      <c r="G8" s="31"/>
      <c r="H8" s="31" t="s">
        <v>81</v>
      </c>
      <c r="I8" s="11"/>
    </row>
    <row r="9" spans="1:9" x14ac:dyDescent="0.2">
      <c r="A9" s="8"/>
      <c r="B9" s="13" t="s">
        <v>1</v>
      </c>
      <c r="C9" s="12"/>
      <c r="D9" s="42" t="s">
        <v>63</v>
      </c>
      <c r="E9" s="10"/>
      <c r="F9" s="14" t="s">
        <v>80</v>
      </c>
      <c r="G9" s="10"/>
      <c r="H9" s="14" t="s">
        <v>80</v>
      </c>
      <c r="I9" s="11"/>
    </row>
    <row r="10" spans="1:9" x14ac:dyDescent="0.2">
      <c r="A10" s="8"/>
      <c r="B10" s="33" t="s">
        <v>170</v>
      </c>
      <c r="C10" s="10"/>
      <c r="D10" s="49" t="s">
        <v>60</v>
      </c>
      <c r="E10" s="10"/>
      <c r="F10" s="15">
        <v>0.88</v>
      </c>
      <c r="G10" s="50"/>
      <c r="H10" s="15">
        <v>0.76</v>
      </c>
      <c r="I10" s="11"/>
    </row>
    <row r="11" spans="1:9" x14ac:dyDescent="0.2">
      <c r="A11" s="8"/>
      <c r="B11" s="33" t="s">
        <v>171</v>
      </c>
      <c r="C11" s="10"/>
      <c r="D11" s="49" t="s">
        <v>62</v>
      </c>
      <c r="E11" s="10"/>
      <c r="F11" s="51">
        <v>0.28000000000000003</v>
      </c>
      <c r="G11" s="52"/>
      <c r="H11" s="51">
        <v>0.26</v>
      </c>
      <c r="I11" s="11"/>
    </row>
    <row r="12" spans="1:9" x14ac:dyDescent="0.2">
      <c r="A12" s="8"/>
      <c r="B12" s="10" t="s">
        <v>85</v>
      </c>
      <c r="C12" s="10"/>
      <c r="D12" s="49" t="s">
        <v>61</v>
      </c>
      <c r="E12" s="10"/>
      <c r="F12" s="51">
        <v>0.18</v>
      </c>
      <c r="G12" s="52"/>
      <c r="H12" s="51">
        <v>0.18</v>
      </c>
      <c r="I12" s="11"/>
    </row>
    <row r="13" spans="1:9" x14ac:dyDescent="0.2">
      <c r="A13" s="8"/>
      <c r="B13" s="10" t="s">
        <v>4</v>
      </c>
      <c r="C13" s="10"/>
      <c r="D13" s="41" t="s">
        <v>71</v>
      </c>
      <c r="E13" s="10"/>
      <c r="F13" s="51">
        <v>0.03</v>
      </c>
      <c r="G13" s="52"/>
      <c r="H13" s="51">
        <v>0.03</v>
      </c>
      <c r="I13" s="11"/>
    </row>
    <row r="14" spans="1:9" x14ac:dyDescent="0.2">
      <c r="A14" s="8"/>
      <c r="B14" s="10" t="s">
        <v>87</v>
      </c>
      <c r="C14" s="10"/>
      <c r="D14" s="41" t="s">
        <v>88</v>
      </c>
      <c r="E14" s="10"/>
      <c r="F14" s="51">
        <v>0</v>
      </c>
      <c r="G14" s="52"/>
      <c r="H14" s="51">
        <v>0.03</v>
      </c>
      <c r="I14" s="11"/>
    </row>
    <row r="15" spans="1:9" x14ac:dyDescent="0.2">
      <c r="A15" s="8"/>
      <c r="B15" s="33" t="s">
        <v>172</v>
      </c>
      <c r="C15" s="10"/>
      <c r="D15" s="41" t="s">
        <v>72</v>
      </c>
      <c r="E15" s="10"/>
      <c r="F15" s="51">
        <v>7.1999999999999995E-2</v>
      </c>
      <c r="G15" s="52"/>
      <c r="H15" s="51">
        <v>7.0000000000000007E-2</v>
      </c>
      <c r="I15" s="11"/>
    </row>
    <row r="16" spans="1:9" x14ac:dyDescent="0.2">
      <c r="A16" s="8"/>
      <c r="B16" s="10" t="s">
        <v>83</v>
      </c>
      <c r="C16" s="10"/>
      <c r="D16" s="41" t="s">
        <v>84</v>
      </c>
      <c r="E16" s="10"/>
      <c r="F16" s="51">
        <v>5.5E-2</v>
      </c>
      <c r="G16" s="52"/>
      <c r="H16" s="51">
        <v>5.5E-2</v>
      </c>
      <c r="I16" s="11"/>
    </row>
    <row r="17" spans="1:9" x14ac:dyDescent="0.2">
      <c r="A17" s="8"/>
      <c r="B17" s="10" t="s">
        <v>69</v>
      </c>
      <c r="C17" s="10"/>
      <c r="D17" s="41" t="s">
        <v>74</v>
      </c>
      <c r="E17" s="10"/>
      <c r="F17" s="51">
        <v>0.35</v>
      </c>
      <c r="G17" s="52"/>
      <c r="H17" s="79">
        <v>0.32</v>
      </c>
      <c r="I17" s="11"/>
    </row>
    <row r="18" spans="1:9" x14ac:dyDescent="0.2">
      <c r="A18" s="8"/>
      <c r="B18" s="10" t="s">
        <v>8</v>
      </c>
      <c r="C18" s="10"/>
      <c r="D18" s="41" t="s">
        <v>75</v>
      </c>
      <c r="E18" s="10"/>
      <c r="F18" s="18">
        <v>0.38</v>
      </c>
      <c r="G18" s="10"/>
      <c r="H18" s="18">
        <v>0.32</v>
      </c>
      <c r="I18" s="11"/>
    </row>
    <row r="19" spans="1:9" x14ac:dyDescent="0.2">
      <c r="A19" s="8"/>
      <c r="B19" s="10" t="s">
        <v>9</v>
      </c>
      <c r="C19" s="10"/>
      <c r="D19" s="41" t="s">
        <v>76</v>
      </c>
      <c r="E19" s="10"/>
      <c r="F19" s="18">
        <v>0.62</v>
      </c>
      <c r="G19" s="10"/>
      <c r="H19" s="18">
        <v>0.68</v>
      </c>
      <c r="I19" s="11"/>
    </row>
    <row r="20" spans="1:9" x14ac:dyDescent="0.2">
      <c r="A20" s="8"/>
      <c r="B20" s="10"/>
      <c r="C20" s="10"/>
      <c r="D20" s="41"/>
      <c r="E20" s="10"/>
      <c r="F20" s="19"/>
      <c r="G20" s="10"/>
      <c r="H20" s="19"/>
      <c r="I20" s="11"/>
    </row>
    <row r="21" spans="1:9" x14ac:dyDescent="0.2">
      <c r="A21" s="8"/>
      <c r="B21" s="10"/>
      <c r="C21" s="10"/>
      <c r="D21" s="41"/>
      <c r="E21" s="10"/>
      <c r="F21" s="31" t="s">
        <v>82</v>
      </c>
      <c r="G21" s="10"/>
      <c r="H21" s="31" t="s">
        <v>81</v>
      </c>
      <c r="I21" s="11"/>
    </row>
    <row r="22" spans="1:9" ht="13.5" thickBot="1" x14ac:dyDescent="0.25">
      <c r="A22" s="8"/>
      <c r="B22" s="53" t="s">
        <v>64</v>
      </c>
      <c r="C22" s="25"/>
      <c r="D22" s="54"/>
      <c r="E22" s="25"/>
      <c r="F22" s="67" t="s">
        <v>80</v>
      </c>
      <c r="G22" s="25"/>
      <c r="H22" s="67" t="s">
        <v>80</v>
      </c>
      <c r="I22" s="11"/>
    </row>
    <row r="23" spans="1:9" x14ac:dyDescent="0.2">
      <c r="A23" s="8"/>
      <c r="B23" s="10"/>
      <c r="C23" s="10"/>
      <c r="D23" s="41"/>
      <c r="E23" s="10"/>
      <c r="F23" s="10"/>
      <c r="G23" s="10"/>
      <c r="H23" s="10"/>
      <c r="I23" s="11"/>
    </row>
    <row r="24" spans="1:9" x14ac:dyDescent="0.2">
      <c r="A24" s="8"/>
      <c r="B24" s="12" t="s">
        <v>57</v>
      </c>
      <c r="C24" s="10"/>
      <c r="D24" s="41"/>
      <c r="E24" s="10"/>
      <c r="F24" s="10"/>
      <c r="G24" s="10"/>
      <c r="H24" s="10"/>
      <c r="I24" s="11"/>
    </row>
    <row r="25" spans="1:9" x14ac:dyDescent="0.2">
      <c r="A25" s="8"/>
      <c r="B25" s="10" t="s">
        <v>58</v>
      </c>
      <c r="C25" s="10"/>
      <c r="D25" s="49" t="s">
        <v>59</v>
      </c>
      <c r="E25" s="10"/>
      <c r="F25" s="74">
        <f>(F10*F11)/(F12)</f>
        <v>1.368888888888889</v>
      </c>
      <c r="G25" s="10"/>
      <c r="H25" s="74">
        <f>(H10*H11)/(H12)</f>
        <v>1.0977777777777777</v>
      </c>
      <c r="I25" s="11"/>
    </row>
    <row r="26" spans="1:9" x14ac:dyDescent="0.2">
      <c r="A26" s="8"/>
      <c r="B26" s="10"/>
      <c r="C26" s="10"/>
      <c r="D26" s="41"/>
      <c r="E26" s="10"/>
      <c r="F26" s="10"/>
      <c r="G26" s="10"/>
      <c r="H26" s="10"/>
      <c r="I26" s="11"/>
    </row>
    <row r="27" spans="1:9" x14ac:dyDescent="0.2">
      <c r="A27" s="8"/>
      <c r="B27" s="12" t="s">
        <v>65</v>
      </c>
      <c r="C27" s="10"/>
      <c r="D27" s="41"/>
      <c r="E27" s="10"/>
      <c r="F27" s="10"/>
      <c r="G27" s="10"/>
      <c r="H27" s="10"/>
      <c r="I27" s="11"/>
    </row>
    <row r="28" spans="1:9" x14ac:dyDescent="0.2">
      <c r="A28" s="8"/>
      <c r="B28" s="10" t="s">
        <v>66</v>
      </c>
      <c r="C28" s="10"/>
      <c r="D28" s="41" t="s">
        <v>77</v>
      </c>
      <c r="E28" s="10"/>
      <c r="F28" s="69">
        <f>F13+(F16)*F25</f>
        <v>0.10528888888888889</v>
      </c>
      <c r="G28" s="10"/>
      <c r="H28" s="69">
        <f>H13+(H16)*H25</f>
        <v>9.0377777777777779E-2</v>
      </c>
      <c r="I28" s="11"/>
    </row>
    <row r="29" spans="1:9" x14ac:dyDescent="0.2">
      <c r="A29" s="8"/>
      <c r="B29" s="10"/>
      <c r="C29" s="10"/>
      <c r="D29" s="41"/>
      <c r="E29" s="10"/>
      <c r="F29" s="10"/>
      <c r="G29" s="10"/>
      <c r="H29" s="10"/>
      <c r="I29" s="11"/>
    </row>
    <row r="30" spans="1:9" x14ac:dyDescent="0.2">
      <c r="A30" s="8"/>
      <c r="B30" s="12" t="s">
        <v>86</v>
      </c>
      <c r="C30" s="10"/>
      <c r="D30" s="10"/>
      <c r="E30" s="10"/>
      <c r="F30" s="10"/>
      <c r="G30" s="10"/>
      <c r="H30" s="10"/>
      <c r="I30" s="11"/>
    </row>
    <row r="31" spans="1:9" x14ac:dyDescent="0.2">
      <c r="A31" s="8"/>
      <c r="B31" s="10" t="s">
        <v>91</v>
      </c>
      <c r="C31" s="10"/>
      <c r="D31" s="41" t="s">
        <v>89</v>
      </c>
      <c r="E31" s="10"/>
      <c r="F31" s="69">
        <f>F28+F14</f>
        <v>0.10528888888888889</v>
      </c>
      <c r="G31" s="10"/>
      <c r="H31" s="69">
        <f>H28+H14</f>
        <v>0.12037777777777778</v>
      </c>
      <c r="I31" s="11"/>
    </row>
    <row r="32" spans="1:9" x14ac:dyDescent="0.2">
      <c r="A32" s="8"/>
      <c r="B32" s="10"/>
      <c r="C32" s="10"/>
      <c r="D32" s="41"/>
      <c r="E32" s="10"/>
      <c r="F32" s="68"/>
      <c r="G32" s="10"/>
      <c r="H32" s="68"/>
      <c r="I32" s="11"/>
    </row>
    <row r="33" spans="1:9" x14ac:dyDescent="0.2">
      <c r="A33" s="8"/>
      <c r="B33" s="12" t="s">
        <v>10</v>
      </c>
      <c r="C33" s="10"/>
      <c r="D33" s="41" t="s">
        <v>78</v>
      </c>
      <c r="E33" s="10"/>
      <c r="F33" s="68"/>
      <c r="G33" s="10"/>
      <c r="H33" s="68"/>
      <c r="I33" s="11"/>
    </row>
    <row r="34" spans="1:9" x14ac:dyDescent="0.2">
      <c r="A34" s="8"/>
      <c r="B34" s="33" t="s">
        <v>100</v>
      </c>
      <c r="C34" s="10"/>
      <c r="D34" s="41"/>
      <c r="E34" s="10"/>
      <c r="F34" s="69">
        <f>F15*(1-F17)</f>
        <v>4.6800000000000001E-2</v>
      </c>
      <c r="G34" s="10"/>
      <c r="H34" s="69">
        <f>H15*(1-H17)</f>
        <v>4.7600000000000003E-2</v>
      </c>
      <c r="I34" s="11"/>
    </row>
    <row r="35" spans="1:9" x14ac:dyDescent="0.2">
      <c r="A35" s="8"/>
      <c r="B35" s="10"/>
      <c r="C35" s="10"/>
      <c r="D35" s="10"/>
      <c r="E35" s="10"/>
      <c r="F35" s="10"/>
      <c r="G35" s="10"/>
      <c r="H35" s="10"/>
      <c r="I35" s="11"/>
    </row>
    <row r="36" spans="1:9" x14ac:dyDescent="0.2">
      <c r="A36" s="8"/>
      <c r="B36" s="12" t="s">
        <v>96</v>
      </c>
      <c r="C36" s="10"/>
      <c r="D36" s="41" t="s">
        <v>12</v>
      </c>
      <c r="E36" s="10"/>
      <c r="F36" s="10"/>
      <c r="G36" s="10"/>
      <c r="H36" s="10"/>
      <c r="I36" s="11"/>
    </row>
    <row r="37" spans="1:9" x14ac:dyDescent="0.2">
      <c r="A37" s="8"/>
      <c r="B37" s="10" t="s">
        <v>79</v>
      </c>
      <c r="C37" s="10"/>
      <c r="D37" s="10"/>
      <c r="E37" s="10"/>
      <c r="F37" s="69">
        <f>(F28*F19)+(F34*F18)</f>
        <v>8.3063111111111115E-2</v>
      </c>
      <c r="G37" s="10"/>
      <c r="H37" s="69">
        <f>(H28*H19)+(H34*H18)</f>
        <v>7.668888888888889E-2</v>
      </c>
      <c r="I37" s="11"/>
    </row>
    <row r="38" spans="1:9" x14ac:dyDescent="0.2">
      <c r="A38" s="8"/>
      <c r="B38" s="10"/>
      <c r="C38" s="10"/>
      <c r="D38" s="10"/>
      <c r="E38" s="10"/>
      <c r="F38" s="10"/>
      <c r="G38" s="10"/>
      <c r="H38" s="10"/>
      <c r="I38" s="11"/>
    </row>
    <row r="39" spans="1:9" x14ac:dyDescent="0.2">
      <c r="A39" s="8"/>
      <c r="B39" s="12" t="s">
        <v>97</v>
      </c>
      <c r="C39" s="10"/>
      <c r="D39" s="41" t="s">
        <v>98</v>
      </c>
      <c r="E39" s="10"/>
      <c r="F39" s="10"/>
      <c r="G39" s="10"/>
      <c r="H39" s="10"/>
      <c r="I39" s="11"/>
    </row>
    <row r="40" spans="1:9" x14ac:dyDescent="0.2">
      <c r="A40" s="8"/>
      <c r="B40" s="10" t="s">
        <v>99</v>
      </c>
      <c r="C40" s="10"/>
      <c r="D40" s="10"/>
      <c r="E40" s="10"/>
      <c r="F40" s="69">
        <f>(F31*F19)+(F34*F18)</f>
        <v>8.3063111111111115E-2</v>
      </c>
      <c r="G40" s="10"/>
      <c r="H40" s="69">
        <f>(H31*H19)+(H34*H18)</f>
        <v>9.7088888888888891E-2</v>
      </c>
      <c r="I40" s="11"/>
    </row>
    <row r="41" spans="1:9" x14ac:dyDescent="0.2">
      <c r="A41" s="8"/>
      <c r="B41" s="10"/>
      <c r="C41" s="10"/>
      <c r="D41" s="10"/>
      <c r="E41" s="10"/>
      <c r="F41" s="10"/>
      <c r="G41" s="10"/>
      <c r="H41" s="10"/>
      <c r="I41" s="11"/>
    </row>
    <row r="42" spans="1:9" x14ac:dyDescent="0.2">
      <c r="A42" s="8"/>
      <c r="B42" s="10" t="s">
        <v>106</v>
      </c>
      <c r="C42" s="10"/>
      <c r="D42" s="10"/>
      <c r="E42" s="10"/>
      <c r="F42" s="10"/>
      <c r="G42" s="10"/>
      <c r="H42" s="10"/>
      <c r="I42" s="11"/>
    </row>
    <row r="43" spans="1:9" x14ac:dyDescent="0.2">
      <c r="A43" s="8"/>
      <c r="B43" s="10" t="s">
        <v>107</v>
      </c>
      <c r="C43" s="10"/>
      <c r="D43" s="10"/>
      <c r="E43" s="10"/>
      <c r="F43" s="10"/>
      <c r="G43" s="10"/>
      <c r="H43" s="10"/>
      <c r="I43" s="11"/>
    </row>
    <row r="44" spans="1:9" x14ac:dyDescent="0.2">
      <c r="A44" s="8"/>
      <c r="B44" s="10" t="s">
        <v>108</v>
      </c>
      <c r="C44" s="10"/>
      <c r="D44" s="10"/>
      <c r="E44" s="10"/>
      <c r="F44" s="10"/>
      <c r="G44" s="10"/>
      <c r="H44" s="10"/>
      <c r="I44" s="11"/>
    </row>
    <row r="45" spans="1:9" ht="13.5" thickBot="1" x14ac:dyDescent="0.25">
      <c r="A45" s="24"/>
      <c r="B45" s="25"/>
      <c r="C45" s="25"/>
      <c r="D45" s="25"/>
      <c r="E45" s="25"/>
      <c r="F45" s="25"/>
      <c r="G45" s="25"/>
      <c r="H45" s="25"/>
      <c r="I45" s="26"/>
    </row>
  </sheetData>
  <mergeCells count="2">
    <mergeCell ref="B2:H2"/>
    <mergeCell ref="B4:H6"/>
  </mergeCells>
  <phoneticPr fontId="0" type="noConversion"/>
  <printOptions horizontalCentered="1"/>
  <pageMargins left="0.75" right="0.75" top="1" bottom="1"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workbookViewId="0"/>
  </sheetViews>
  <sheetFormatPr defaultRowHeight="12.75" x14ac:dyDescent="0.2"/>
  <cols>
    <col min="1" max="1" width="2.83203125" customWidth="1"/>
    <col min="2" max="2" width="50.83203125" customWidth="1"/>
    <col min="3" max="3" width="2.83203125" customWidth="1"/>
    <col min="4" max="4" width="16.83203125" customWidth="1"/>
    <col min="5" max="5" width="2.83203125" customWidth="1"/>
    <col min="6" max="6" width="16.83203125" customWidth="1"/>
    <col min="7" max="7" width="2.83203125" customWidth="1"/>
  </cols>
  <sheetData>
    <row r="1" spans="1:7" x14ac:dyDescent="0.2">
      <c r="A1" s="5"/>
      <c r="B1" s="6"/>
      <c r="C1" s="6"/>
      <c r="D1" s="6"/>
      <c r="E1" s="6"/>
      <c r="F1" s="6"/>
      <c r="G1" s="7"/>
    </row>
    <row r="2" spans="1:7" ht="15.75" x14ac:dyDescent="0.2">
      <c r="A2" s="1"/>
      <c r="B2" s="113" t="s">
        <v>204</v>
      </c>
      <c r="C2" s="113"/>
      <c r="D2" s="113"/>
      <c r="E2" s="114"/>
      <c r="F2" s="114"/>
      <c r="G2" s="3"/>
    </row>
    <row r="3" spans="1:7" x14ac:dyDescent="0.2">
      <c r="A3" s="8"/>
      <c r="B3" s="9"/>
      <c r="C3" s="10"/>
      <c r="D3" s="10"/>
      <c r="E3" s="10"/>
      <c r="F3" s="10"/>
      <c r="G3" s="11"/>
    </row>
    <row r="4" spans="1:7" x14ac:dyDescent="0.2">
      <c r="A4" s="8"/>
      <c r="B4" s="115" t="s">
        <v>205</v>
      </c>
      <c r="C4" s="117"/>
      <c r="D4" s="117"/>
      <c r="E4" s="117"/>
      <c r="F4" s="117"/>
      <c r="G4" s="11"/>
    </row>
    <row r="5" spans="1:7" x14ac:dyDescent="0.2">
      <c r="A5" s="8"/>
      <c r="B5" s="117"/>
      <c r="C5" s="117"/>
      <c r="D5" s="117"/>
      <c r="E5" s="117"/>
      <c r="F5" s="117"/>
      <c r="G5" s="11"/>
    </row>
    <row r="6" spans="1:7" x14ac:dyDescent="0.2">
      <c r="A6" s="8"/>
      <c r="B6" s="81"/>
      <c r="C6" s="81"/>
      <c r="D6" s="81"/>
      <c r="E6" s="81"/>
      <c r="F6" s="81"/>
      <c r="G6" s="11"/>
    </row>
    <row r="7" spans="1:7" x14ac:dyDescent="0.2">
      <c r="A7" s="8"/>
      <c r="B7" s="82" t="s">
        <v>187</v>
      </c>
      <c r="C7" s="81"/>
      <c r="D7" s="81"/>
      <c r="E7" s="81"/>
      <c r="F7" s="81"/>
      <c r="G7" s="11"/>
    </row>
    <row r="8" spans="1:7" x14ac:dyDescent="0.2">
      <c r="A8" s="8"/>
      <c r="B8" s="82" t="s">
        <v>193</v>
      </c>
      <c r="C8" s="81"/>
      <c r="D8" s="81"/>
      <c r="E8" s="81"/>
      <c r="F8" s="81"/>
      <c r="G8" s="11"/>
    </row>
    <row r="9" spans="1:7" ht="12.75" customHeight="1" x14ac:dyDescent="0.25">
      <c r="A9" s="8"/>
      <c r="B9" s="82"/>
      <c r="C9" s="81"/>
      <c r="D9" s="118" t="s">
        <v>188</v>
      </c>
      <c r="E9" s="119"/>
      <c r="F9" s="120"/>
      <c r="G9" s="11"/>
    </row>
    <row r="10" spans="1:7" x14ac:dyDescent="0.2">
      <c r="A10" s="8"/>
      <c r="B10" s="10"/>
      <c r="C10" s="10"/>
      <c r="D10" s="31" t="s">
        <v>20</v>
      </c>
      <c r="E10" s="10"/>
      <c r="F10" s="31" t="s">
        <v>177</v>
      </c>
      <c r="G10" s="11"/>
    </row>
    <row r="11" spans="1:7" x14ac:dyDescent="0.2">
      <c r="A11" s="8"/>
      <c r="B11" s="13" t="s">
        <v>1</v>
      </c>
      <c r="C11" s="10"/>
      <c r="D11" s="14" t="s">
        <v>176</v>
      </c>
      <c r="E11" s="10"/>
      <c r="F11" s="14" t="s">
        <v>178</v>
      </c>
      <c r="G11" s="11"/>
    </row>
    <row r="12" spans="1:7" x14ac:dyDescent="0.2">
      <c r="A12" s="8"/>
      <c r="B12" s="10" t="s">
        <v>200</v>
      </c>
      <c r="C12" s="10"/>
      <c r="D12" s="15">
        <v>1.05</v>
      </c>
      <c r="E12" s="10"/>
      <c r="F12" s="15">
        <v>0.85</v>
      </c>
      <c r="G12" s="11"/>
    </row>
    <row r="13" spans="1:7" x14ac:dyDescent="0.2">
      <c r="A13" s="8"/>
      <c r="B13" s="10" t="s">
        <v>43</v>
      </c>
      <c r="C13" s="10"/>
      <c r="D13" s="17">
        <v>0.04</v>
      </c>
      <c r="E13" s="10"/>
      <c r="F13" s="17">
        <v>0.04</v>
      </c>
      <c r="G13" s="11"/>
    </row>
    <row r="14" spans="1:7" x14ac:dyDescent="0.2">
      <c r="A14" s="8"/>
      <c r="B14" s="33" t="s">
        <v>181</v>
      </c>
      <c r="C14" s="10"/>
      <c r="D14" s="17">
        <v>4.3999999999999997E-2</v>
      </c>
      <c r="E14" s="10"/>
      <c r="F14" s="17">
        <v>4.3999999999999997E-2</v>
      </c>
      <c r="G14" s="11"/>
    </row>
    <row r="15" spans="1:7" x14ac:dyDescent="0.2">
      <c r="A15" s="8"/>
      <c r="B15" s="10" t="s">
        <v>42</v>
      </c>
      <c r="C15" s="10"/>
      <c r="D15" s="44">
        <f>D13+D14</f>
        <v>8.3999999999999991E-2</v>
      </c>
      <c r="E15" s="10"/>
      <c r="F15" s="44">
        <f>F13+F14</f>
        <v>8.3999999999999991E-2</v>
      </c>
      <c r="G15" s="11"/>
    </row>
    <row r="16" spans="1:7" x14ac:dyDescent="0.2">
      <c r="A16" s="8"/>
      <c r="B16" s="10" t="s">
        <v>44</v>
      </c>
      <c r="C16" s="10"/>
      <c r="D16" s="18">
        <v>0.35</v>
      </c>
      <c r="E16" s="38"/>
      <c r="F16" s="18">
        <v>0.35</v>
      </c>
      <c r="G16" s="11"/>
    </row>
    <row r="17" spans="1:7" x14ac:dyDescent="0.2">
      <c r="A17" s="8"/>
      <c r="B17" s="83" t="s">
        <v>189</v>
      </c>
      <c r="C17" s="10"/>
      <c r="D17" s="17">
        <v>0.08</v>
      </c>
      <c r="E17" s="38"/>
      <c r="F17" s="17">
        <v>0.08</v>
      </c>
      <c r="G17" s="11"/>
    </row>
    <row r="18" spans="1:7" x14ac:dyDescent="0.2">
      <c r="A18" s="8"/>
      <c r="B18" s="10" t="s">
        <v>45</v>
      </c>
      <c r="C18" s="10"/>
      <c r="D18" s="44">
        <f>D13+D17</f>
        <v>0.12</v>
      </c>
      <c r="E18" s="10"/>
      <c r="F18" s="44">
        <f>F13+F17</f>
        <v>0.12</v>
      </c>
      <c r="G18" s="11"/>
    </row>
    <row r="19" spans="1:7" x14ac:dyDescent="0.2">
      <c r="A19" s="8"/>
      <c r="B19" s="10" t="s">
        <v>7</v>
      </c>
      <c r="C19" s="10"/>
      <c r="D19" s="17"/>
      <c r="E19" s="10"/>
      <c r="F19" s="17"/>
      <c r="G19" s="11"/>
    </row>
    <row r="20" spans="1:7" x14ac:dyDescent="0.2">
      <c r="A20" s="8"/>
      <c r="B20" s="10" t="s">
        <v>46</v>
      </c>
      <c r="C20" s="10"/>
      <c r="D20" s="18">
        <v>0.3</v>
      </c>
      <c r="E20" s="10"/>
      <c r="F20" s="18">
        <v>0.3</v>
      </c>
      <c r="G20" s="11"/>
    </row>
    <row r="21" spans="1:7" x14ac:dyDescent="0.2">
      <c r="A21" s="8"/>
      <c r="B21" s="10" t="s">
        <v>47</v>
      </c>
      <c r="C21" s="10"/>
      <c r="D21" s="60">
        <f>1-D20</f>
        <v>0.7</v>
      </c>
      <c r="E21" s="10"/>
      <c r="F21" s="60">
        <f>1-F20</f>
        <v>0.7</v>
      </c>
      <c r="G21" s="11"/>
    </row>
    <row r="22" spans="1:7" x14ac:dyDescent="0.2">
      <c r="A22" s="8"/>
      <c r="B22" s="10"/>
      <c r="C22" s="10"/>
      <c r="D22" s="19"/>
      <c r="E22" s="10"/>
      <c r="F22" s="19"/>
      <c r="G22" s="11"/>
    </row>
    <row r="23" spans="1:7" x14ac:dyDescent="0.2">
      <c r="A23" s="8"/>
      <c r="B23" s="12" t="s">
        <v>201</v>
      </c>
      <c r="C23" s="10"/>
      <c r="D23" s="84">
        <f>D13+((D18-D13)*D12)</f>
        <v>0.124</v>
      </c>
      <c r="E23" s="10"/>
      <c r="F23" s="84">
        <f>F13+((F18-F13)*F12)</f>
        <v>0.10799999999999998</v>
      </c>
      <c r="G23" s="11"/>
    </row>
    <row r="24" spans="1:7" x14ac:dyDescent="0.2">
      <c r="A24" s="8"/>
      <c r="B24" s="10" t="s">
        <v>48</v>
      </c>
      <c r="C24" s="10"/>
      <c r="D24" s="33"/>
      <c r="E24" s="10"/>
      <c r="F24" s="10"/>
      <c r="G24" s="11"/>
    </row>
    <row r="25" spans="1:7" x14ac:dyDescent="0.2">
      <c r="A25" s="8"/>
      <c r="B25" s="10"/>
      <c r="C25" s="10"/>
      <c r="D25" s="33"/>
      <c r="E25" s="10"/>
      <c r="F25" s="10"/>
      <c r="G25" s="11"/>
    </row>
    <row r="26" spans="1:7" x14ac:dyDescent="0.2">
      <c r="A26" s="8"/>
      <c r="B26" s="12" t="s">
        <v>202</v>
      </c>
      <c r="C26" s="10"/>
      <c r="D26" s="84">
        <f>D15*(1-D16)</f>
        <v>5.4599999999999996E-2</v>
      </c>
      <c r="E26" s="10"/>
      <c r="F26" s="84">
        <f>F15*(1-F16)</f>
        <v>5.4599999999999996E-2</v>
      </c>
      <c r="G26" s="11"/>
    </row>
    <row r="27" spans="1:7" x14ac:dyDescent="0.2">
      <c r="A27" s="8"/>
      <c r="B27" s="10" t="s">
        <v>49</v>
      </c>
      <c r="C27" s="10"/>
      <c r="D27" s="33"/>
      <c r="E27" s="10"/>
      <c r="F27" s="10"/>
      <c r="G27" s="11"/>
    </row>
    <row r="28" spans="1:7" x14ac:dyDescent="0.2">
      <c r="A28" s="8"/>
      <c r="B28" s="10"/>
      <c r="C28" s="10"/>
      <c r="D28" s="33"/>
      <c r="E28" s="10"/>
      <c r="F28" s="10"/>
      <c r="G28" s="11"/>
    </row>
    <row r="29" spans="1:7" x14ac:dyDescent="0.2">
      <c r="A29" s="8"/>
      <c r="B29" s="12" t="s">
        <v>203</v>
      </c>
      <c r="C29" s="10"/>
      <c r="D29" s="84">
        <f>(D23*D21)+(D26*D20)</f>
        <v>0.10317999999999999</v>
      </c>
      <c r="E29" s="10"/>
      <c r="F29" s="84">
        <f>(F23*F21)+(F26*F20)</f>
        <v>9.1979999999999978E-2</v>
      </c>
      <c r="G29" s="11"/>
    </row>
    <row r="30" spans="1:7" x14ac:dyDescent="0.2">
      <c r="A30" s="8"/>
      <c r="B30" s="10" t="s">
        <v>50</v>
      </c>
      <c r="C30" s="10"/>
      <c r="D30" s="10"/>
      <c r="E30" s="10"/>
      <c r="F30" s="10"/>
      <c r="G30" s="11"/>
    </row>
    <row r="31" spans="1:7" x14ac:dyDescent="0.2">
      <c r="A31" s="8"/>
      <c r="B31" s="10"/>
      <c r="C31" s="10"/>
      <c r="D31" s="10"/>
      <c r="E31" s="10"/>
      <c r="F31" s="10"/>
      <c r="G31" s="11"/>
    </row>
    <row r="32" spans="1:7" x14ac:dyDescent="0.2">
      <c r="A32" s="8"/>
      <c r="B32" s="10"/>
      <c r="C32" s="10"/>
      <c r="D32" s="10"/>
      <c r="E32" s="10"/>
      <c r="F32" s="10"/>
      <c r="G32" s="11"/>
    </row>
    <row r="33" spans="1:7" x14ac:dyDescent="0.2">
      <c r="A33" s="8"/>
      <c r="B33" s="13" t="s">
        <v>195</v>
      </c>
      <c r="C33" s="10"/>
      <c r="D33" s="14" t="s">
        <v>176</v>
      </c>
      <c r="E33" s="10"/>
      <c r="F33" s="14" t="s">
        <v>178</v>
      </c>
      <c r="G33" s="11"/>
    </row>
    <row r="34" spans="1:7" x14ac:dyDescent="0.2">
      <c r="A34" s="8"/>
      <c r="B34" s="12"/>
      <c r="C34" s="10"/>
      <c r="D34" s="14"/>
      <c r="E34" s="10"/>
      <c r="F34" s="14"/>
      <c r="G34" s="11"/>
    </row>
    <row r="35" spans="1:7" x14ac:dyDescent="0.2">
      <c r="A35" s="8"/>
      <c r="B35" s="83" t="s">
        <v>190</v>
      </c>
      <c r="C35" s="10"/>
      <c r="D35" s="69">
        <v>0.10317999999999999</v>
      </c>
      <c r="E35" s="10"/>
      <c r="F35" s="69">
        <v>9.1980000000000006E-2</v>
      </c>
      <c r="G35" s="11"/>
    </row>
    <row r="36" spans="1:7" x14ac:dyDescent="0.2">
      <c r="A36" s="8"/>
      <c r="B36" s="83"/>
      <c r="C36" s="10"/>
      <c r="D36" s="10"/>
      <c r="E36" s="10"/>
      <c r="F36" s="10"/>
      <c r="G36" s="11"/>
    </row>
    <row r="37" spans="1:7" x14ac:dyDescent="0.2">
      <c r="A37" s="8"/>
      <c r="B37" s="83" t="s">
        <v>194</v>
      </c>
      <c r="C37" s="10"/>
      <c r="D37" s="69">
        <v>9.5829999999999999E-2</v>
      </c>
      <c r="E37" s="10"/>
      <c r="F37" s="69">
        <v>8.6029999999999995E-2</v>
      </c>
      <c r="G37" s="11"/>
    </row>
    <row r="38" spans="1:7" x14ac:dyDescent="0.2">
      <c r="A38" s="8"/>
      <c r="B38" s="83"/>
      <c r="C38" s="10"/>
      <c r="D38" s="10"/>
      <c r="E38" s="10"/>
      <c r="F38" s="10"/>
      <c r="G38" s="11"/>
    </row>
    <row r="39" spans="1:7" x14ac:dyDescent="0.2">
      <c r="A39" s="8"/>
      <c r="B39" s="83" t="s">
        <v>191</v>
      </c>
      <c r="C39" s="10"/>
      <c r="D39" s="69">
        <v>8.1129999999999994E-2</v>
      </c>
      <c r="E39" s="10"/>
      <c r="F39" s="69">
        <v>7.4130000000000001E-2</v>
      </c>
      <c r="G39" s="11"/>
    </row>
    <row r="40" spans="1:7" x14ac:dyDescent="0.2">
      <c r="A40" s="8"/>
      <c r="B40" s="83"/>
      <c r="C40" s="10"/>
      <c r="D40" s="10"/>
      <c r="E40" s="10"/>
      <c r="F40" s="10"/>
      <c r="G40" s="11"/>
    </row>
    <row r="41" spans="1:7" x14ac:dyDescent="0.2">
      <c r="A41" s="8"/>
      <c r="B41" s="83" t="s">
        <v>192</v>
      </c>
      <c r="C41" s="10"/>
      <c r="D41" s="69">
        <v>7.3779999999999998E-2</v>
      </c>
      <c r="E41" s="10"/>
      <c r="F41" s="69">
        <v>6.8180000000000004E-2</v>
      </c>
      <c r="G41" s="11"/>
    </row>
    <row r="42" spans="1:7" ht="13.5" thickBot="1" x14ac:dyDescent="0.25">
      <c r="A42" s="24"/>
      <c r="B42" s="25"/>
      <c r="C42" s="25"/>
      <c r="D42" s="25"/>
      <c r="E42" s="25"/>
      <c r="F42" s="25"/>
      <c r="G42" s="26"/>
    </row>
  </sheetData>
  <mergeCells count="3">
    <mergeCell ref="B2:F2"/>
    <mergeCell ref="B4:F5"/>
    <mergeCell ref="D9:F9"/>
  </mergeCells>
  <printOptions horizontalCentered="1"/>
  <pageMargins left="0.45" right="0.4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heetViews>
  <sheetFormatPr defaultRowHeight="12.75" x14ac:dyDescent="0.2"/>
  <cols>
    <col min="1" max="1" width="2.83203125" customWidth="1"/>
    <col min="2" max="2" width="44.83203125" customWidth="1"/>
    <col min="3" max="3" width="2.83203125" customWidth="1"/>
    <col min="4" max="4" width="16.83203125" customWidth="1"/>
    <col min="5" max="5" width="2.83203125" customWidth="1"/>
    <col min="6" max="6" width="16.83203125" customWidth="1"/>
    <col min="7" max="7" width="2.83203125" customWidth="1"/>
    <col min="257" max="257" width="2.83203125" customWidth="1"/>
    <col min="258" max="258" width="44.83203125" customWidth="1"/>
    <col min="259" max="259" width="2.83203125" customWidth="1"/>
    <col min="260" max="260" width="16.83203125" customWidth="1"/>
    <col min="261" max="261" width="2.83203125" customWidth="1"/>
    <col min="262" max="262" width="16.83203125" customWidth="1"/>
    <col min="263" max="263" width="2.83203125" customWidth="1"/>
    <col min="513" max="513" width="2.83203125" customWidth="1"/>
    <col min="514" max="514" width="44.83203125" customWidth="1"/>
    <col min="515" max="515" width="2.83203125" customWidth="1"/>
    <col min="516" max="516" width="16.83203125" customWidth="1"/>
    <col min="517" max="517" width="2.83203125" customWidth="1"/>
    <col min="518" max="518" width="16.83203125" customWidth="1"/>
    <col min="519" max="519" width="2.83203125" customWidth="1"/>
    <col min="769" max="769" width="2.83203125" customWidth="1"/>
    <col min="770" max="770" width="44.83203125" customWidth="1"/>
    <col min="771" max="771" width="2.83203125" customWidth="1"/>
    <col min="772" max="772" width="16.83203125" customWidth="1"/>
    <col min="773" max="773" width="2.83203125" customWidth="1"/>
    <col min="774" max="774" width="16.83203125" customWidth="1"/>
    <col min="775" max="775" width="2.83203125" customWidth="1"/>
    <col min="1025" max="1025" width="2.83203125" customWidth="1"/>
    <col min="1026" max="1026" width="44.83203125" customWidth="1"/>
    <col min="1027" max="1027" width="2.83203125" customWidth="1"/>
    <col min="1028" max="1028" width="16.83203125" customWidth="1"/>
    <col min="1029" max="1029" width="2.83203125" customWidth="1"/>
    <col min="1030" max="1030" width="16.83203125" customWidth="1"/>
    <col min="1031" max="1031" width="2.83203125" customWidth="1"/>
    <col min="1281" max="1281" width="2.83203125" customWidth="1"/>
    <col min="1282" max="1282" width="44.83203125" customWidth="1"/>
    <col min="1283" max="1283" width="2.83203125" customWidth="1"/>
    <col min="1284" max="1284" width="16.83203125" customWidth="1"/>
    <col min="1285" max="1285" width="2.83203125" customWidth="1"/>
    <col min="1286" max="1286" width="16.83203125" customWidth="1"/>
    <col min="1287" max="1287" width="2.83203125" customWidth="1"/>
    <col min="1537" max="1537" width="2.83203125" customWidth="1"/>
    <col min="1538" max="1538" width="44.83203125" customWidth="1"/>
    <col min="1539" max="1539" width="2.83203125" customWidth="1"/>
    <col min="1540" max="1540" width="16.83203125" customWidth="1"/>
    <col min="1541" max="1541" width="2.83203125" customWidth="1"/>
    <col min="1542" max="1542" width="16.83203125" customWidth="1"/>
    <col min="1543" max="1543" width="2.83203125" customWidth="1"/>
    <col min="1793" max="1793" width="2.83203125" customWidth="1"/>
    <col min="1794" max="1794" width="44.83203125" customWidth="1"/>
    <col min="1795" max="1795" width="2.83203125" customWidth="1"/>
    <col min="1796" max="1796" width="16.83203125" customWidth="1"/>
    <col min="1797" max="1797" width="2.83203125" customWidth="1"/>
    <col min="1798" max="1798" width="16.83203125" customWidth="1"/>
    <col min="1799" max="1799" width="2.83203125" customWidth="1"/>
    <col min="2049" max="2049" width="2.83203125" customWidth="1"/>
    <col min="2050" max="2050" width="44.83203125" customWidth="1"/>
    <col min="2051" max="2051" width="2.83203125" customWidth="1"/>
    <col min="2052" max="2052" width="16.83203125" customWidth="1"/>
    <col min="2053" max="2053" width="2.83203125" customWidth="1"/>
    <col min="2054" max="2054" width="16.83203125" customWidth="1"/>
    <col min="2055" max="2055" width="2.83203125" customWidth="1"/>
    <col min="2305" max="2305" width="2.83203125" customWidth="1"/>
    <col min="2306" max="2306" width="44.83203125" customWidth="1"/>
    <col min="2307" max="2307" width="2.83203125" customWidth="1"/>
    <col min="2308" max="2308" width="16.83203125" customWidth="1"/>
    <col min="2309" max="2309" width="2.83203125" customWidth="1"/>
    <col min="2310" max="2310" width="16.83203125" customWidth="1"/>
    <col min="2311" max="2311" width="2.83203125" customWidth="1"/>
    <col min="2561" max="2561" width="2.83203125" customWidth="1"/>
    <col min="2562" max="2562" width="44.83203125" customWidth="1"/>
    <col min="2563" max="2563" width="2.83203125" customWidth="1"/>
    <col min="2564" max="2564" width="16.83203125" customWidth="1"/>
    <col min="2565" max="2565" width="2.83203125" customWidth="1"/>
    <col min="2566" max="2566" width="16.83203125" customWidth="1"/>
    <col min="2567" max="2567" width="2.83203125" customWidth="1"/>
    <col min="2817" max="2817" width="2.83203125" customWidth="1"/>
    <col min="2818" max="2818" width="44.83203125" customWidth="1"/>
    <col min="2819" max="2819" width="2.83203125" customWidth="1"/>
    <col min="2820" max="2820" width="16.83203125" customWidth="1"/>
    <col min="2821" max="2821" width="2.83203125" customWidth="1"/>
    <col min="2822" max="2822" width="16.83203125" customWidth="1"/>
    <col min="2823" max="2823" width="2.83203125" customWidth="1"/>
    <col min="3073" max="3073" width="2.83203125" customWidth="1"/>
    <col min="3074" max="3074" width="44.83203125" customWidth="1"/>
    <col min="3075" max="3075" width="2.83203125" customWidth="1"/>
    <col min="3076" max="3076" width="16.83203125" customWidth="1"/>
    <col min="3077" max="3077" width="2.83203125" customWidth="1"/>
    <col min="3078" max="3078" width="16.83203125" customWidth="1"/>
    <col min="3079" max="3079" width="2.83203125" customWidth="1"/>
    <col min="3329" max="3329" width="2.83203125" customWidth="1"/>
    <col min="3330" max="3330" width="44.83203125" customWidth="1"/>
    <col min="3331" max="3331" width="2.83203125" customWidth="1"/>
    <col min="3332" max="3332" width="16.83203125" customWidth="1"/>
    <col min="3333" max="3333" width="2.83203125" customWidth="1"/>
    <col min="3334" max="3334" width="16.83203125" customWidth="1"/>
    <col min="3335" max="3335" width="2.83203125" customWidth="1"/>
    <col min="3585" max="3585" width="2.83203125" customWidth="1"/>
    <col min="3586" max="3586" width="44.83203125" customWidth="1"/>
    <col min="3587" max="3587" width="2.83203125" customWidth="1"/>
    <col min="3588" max="3588" width="16.83203125" customWidth="1"/>
    <col min="3589" max="3589" width="2.83203125" customWidth="1"/>
    <col min="3590" max="3590" width="16.83203125" customWidth="1"/>
    <col min="3591" max="3591" width="2.83203125" customWidth="1"/>
    <col min="3841" max="3841" width="2.83203125" customWidth="1"/>
    <col min="3842" max="3842" width="44.83203125" customWidth="1"/>
    <col min="3843" max="3843" width="2.83203125" customWidth="1"/>
    <col min="3844" max="3844" width="16.83203125" customWidth="1"/>
    <col min="3845" max="3845" width="2.83203125" customWidth="1"/>
    <col min="3846" max="3846" width="16.83203125" customWidth="1"/>
    <col min="3847" max="3847" width="2.83203125" customWidth="1"/>
    <col min="4097" max="4097" width="2.83203125" customWidth="1"/>
    <col min="4098" max="4098" width="44.83203125" customWidth="1"/>
    <col min="4099" max="4099" width="2.83203125" customWidth="1"/>
    <col min="4100" max="4100" width="16.83203125" customWidth="1"/>
    <col min="4101" max="4101" width="2.83203125" customWidth="1"/>
    <col min="4102" max="4102" width="16.83203125" customWidth="1"/>
    <col min="4103" max="4103" width="2.83203125" customWidth="1"/>
    <col min="4353" max="4353" width="2.83203125" customWidth="1"/>
    <col min="4354" max="4354" width="44.83203125" customWidth="1"/>
    <col min="4355" max="4355" width="2.83203125" customWidth="1"/>
    <col min="4356" max="4356" width="16.83203125" customWidth="1"/>
    <col min="4357" max="4357" width="2.83203125" customWidth="1"/>
    <col min="4358" max="4358" width="16.83203125" customWidth="1"/>
    <col min="4359" max="4359" width="2.83203125" customWidth="1"/>
    <col min="4609" max="4609" width="2.83203125" customWidth="1"/>
    <col min="4610" max="4610" width="44.83203125" customWidth="1"/>
    <col min="4611" max="4611" width="2.83203125" customWidth="1"/>
    <col min="4612" max="4612" width="16.83203125" customWidth="1"/>
    <col min="4613" max="4613" width="2.83203125" customWidth="1"/>
    <col min="4614" max="4614" width="16.83203125" customWidth="1"/>
    <col min="4615" max="4615" width="2.83203125" customWidth="1"/>
    <col min="4865" max="4865" width="2.83203125" customWidth="1"/>
    <col min="4866" max="4866" width="44.83203125" customWidth="1"/>
    <col min="4867" max="4867" width="2.83203125" customWidth="1"/>
    <col min="4868" max="4868" width="16.83203125" customWidth="1"/>
    <col min="4869" max="4869" width="2.83203125" customWidth="1"/>
    <col min="4870" max="4870" width="16.83203125" customWidth="1"/>
    <col min="4871" max="4871" width="2.83203125" customWidth="1"/>
    <col min="5121" max="5121" width="2.83203125" customWidth="1"/>
    <col min="5122" max="5122" width="44.83203125" customWidth="1"/>
    <col min="5123" max="5123" width="2.83203125" customWidth="1"/>
    <col min="5124" max="5124" width="16.83203125" customWidth="1"/>
    <col min="5125" max="5125" width="2.83203125" customWidth="1"/>
    <col min="5126" max="5126" width="16.83203125" customWidth="1"/>
    <col min="5127" max="5127" width="2.83203125" customWidth="1"/>
    <col min="5377" max="5377" width="2.83203125" customWidth="1"/>
    <col min="5378" max="5378" width="44.83203125" customWidth="1"/>
    <col min="5379" max="5379" width="2.83203125" customWidth="1"/>
    <col min="5380" max="5380" width="16.83203125" customWidth="1"/>
    <col min="5381" max="5381" width="2.83203125" customWidth="1"/>
    <col min="5382" max="5382" width="16.83203125" customWidth="1"/>
    <col min="5383" max="5383" width="2.83203125" customWidth="1"/>
    <col min="5633" max="5633" width="2.83203125" customWidth="1"/>
    <col min="5634" max="5634" width="44.83203125" customWidth="1"/>
    <col min="5635" max="5635" width="2.83203125" customWidth="1"/>
    <col min="5636" max="5636" width="16.83203125" customWidth="1"/>
    <col min="5637" max="5637" width="2.83203125" customWidth="1"/>
    <col min="5638" max="5638" width="16.83203125" customWidth="1"/>
    <col min="5639" max="5639" width="2.83203125" customWidth="1"/>
    <col min="5889" max="5889" width="2.83203125" customWidth="1"/>
    <col min="5890" max="5890" width="44.83203125" customWidth="1"/>
    <col min="5891" max="5891" width="2.83203125" customWidth="1"/>
    <col min="5892" max="5892" width="16.83203125" customWidth="1"/>
    <col min="5893" max="5893" width="2.83203125" customWidth="1"/>
    <col min="5894" max="5894" width="16.83203125" customWidth="1"/>
    <col min="5895" max="5895" width="2.83203125" customWidth="1"/>
    <col min="6145" max="6145" width="2.83203125" customWidth="1"/>
    <col min="6146" max="6146" width="44.83203125" customWidth="1"/>
    <col min="6147" max="6147" width="2.83203125" customWidth="1"/>
    <col min="6148" max="6148" width="16.83203125" customWidth="1"/>
    <col min="6149" max="6149" width="2.83203125" customWidth="1"/>
    <col min="6150" max="6150" width="16.83203125" customWidth="1"/>
    <col min="6151" max="6151" width="2.83203125" customWidth="1"/>
    <col min="6401" max="6401" width="2.83203125" customWidth="1"/>
    <col min="6402" max="6402" width="44.83203125" customWidth="1"/>
    <col min="6403" max="6403" width="2.83203125" customWidth="1"/>
    <col min="6404" max="6404" width="16.83203125" customWidth="1"/>
    <col min="6405" max="6405" width="2.83203125" customWidth="1"/>
    <col min="6406" max="6406" width="16.83203125" customWidth="1"/>
    <col min="6407" max="6407" width="2.83203125" customWidth="1"/>
    <col min="6657" max="6657" width="2.83203125" customWidth="1"/>
    <col min="6658" max="6658" width="44.83203125" customWidth="1"/>
    <col min="6659" max="6659" width="2.83203125" customWidth="1"/>
    <col min="6660" max="6660" width="16.83203125" customWidth="1"/>
    <col min="6661" max="6661" width="2.83203125" customWidth="1"/>
    <col min="6662" max="6662" width="16.83203125" customWidth="1"/>
    <col min="6663" max="6663" width="2.83203125" customWidth="1"/>
    <col min="6913" max="6913" width="2.83203125" customWidth="1"/>
    <col min="6914" max="6914" width="44.83203125" customWidth="1"/>
    <col min="6915" max="6915" width="2.83203125" customWidth="1"/>
    <col min="6916" max="6916" width="16.83203125" customWidth="1"/>
    <col min="6917" max="6917" width="2.83203125" customWidth="1"/>
    <col min="6918" max="6918" width="16.83203125" customWidth="1"/>
    <col min="6919" max="6919" width="2.83203125" customWidth="1"/>
    <col min="7169" max="7169" width="2.83203125" customWidth="1"/>
    <col min="7170" max="7170" width="44.83203125" customWidth="1"/>
    <col min="7171" max="7171" width="2.83203125" customWidth="1"/>
    <col min="7172" max="7172" width="16.83203125" customWidth="1"/>
    <col min="7173" max="7173" width="2.83203125" customWidth="1"/>
    <col min="7174" max="7174" width="16.83203125" customWidth="1"/>
    <col min="7175" max="7175" width="2.83203125" customWidth="1"/>
    <col min="7425" max="7425" width="2.83203125" customWidth="1"/>
    <col min="7426" max="7426" width="44.83203125" customWidth="1"/>
    <col min="7427" max="7427" width="2.83203125" customWidth="1"/>
    <col min="7428" max="7428" width="16.83203125" customWidth="1"/>
    <col min="7429" max="7429" width="2.83203125" customWidth="1"/>
    <col min="7430" max="7430" width="16.83203125" customWidth="1"/>
    <col min="7431" max="7431" width="2.83203125" customWidth="1"/>
    <col min="7681" max="7681" width="2.83203125" customWidth="1"/>
    <col min="7682" max="7682" width="44.83203125" customWidth="1"/>
    <col min="7683" max="7683" width="2.83203125" customWidth="1"/>
    <col min="7684" max="7684" width="16.83203125" customWidth="1"/>
    <col min="7685" max="7685" width="2.83203125" customWidth="1"/>
    <col min="7686" max="7686" width="16.83203125" customWidth="1"/>
    <col min="7687" max="7687" width="2.83203125" customWidth="1"/>
    <col min="7937" max="7937" width="2.83203125" customWidth="1"/>
    <col min="7938" max="7938" width="44.83203125" customWidth="1"/>
    <col min="7939" max="7939" width="2.83203125" customWidth="1"/>
    <col min="7940" max="7940" width="16.83203125" customWidth="1"/>
    <col min="7941" max="7941" width="2.83203125" customWidth="1"/>
    <col min="7942" max="7942" width="16.83203125" customWidth="1"/>
    <col min="7943" max="7943" width="2.83203125" customWidth="1"/>
    <col min="8193" max="8193" width="2.83203125" customWidth="1"/>
    <col min="8194" max="8194" width="44.83203125" customWidth="1"/>
    <col min="8195" max="8195" width="2.83203125" customWidth="1"/>
    <col min="8196" max="8196" width="16.83203125" customWidth="1"/>
    <col min="8197" max="8197" width="2.83203125" customWidth="1"/>
    <col min="8198" max="8198" width="16.83203125" customWidth="1"/>
    <col min="8199" max="8199" width="2.83203125" customWidth="1"/>
    <col min="8449" max="8449" width="2.83203125" customWidth="1"/>
    <col min="8450" max="8450" width="44.83203125" customWidth="1"/>
    <col min="8451" max="8451" width="2.83203125" customWidth="1"/>
    <col min="8452" max="8452" width="16.83203125" customWidth="1"/>
    <col min="8453" max="8453" width="2.83203125" customWidth="1"/>
    <col min="8454" max="8454" width="16.83203125" customWidth="1"/>
    <col min="8455" max="8455" width="2.83203125" customWidth="1"/>
    <col min="8705" max="8705" width="2.83203125" customWidth="1"/>
    <col min="8706" max="8706" width="44.83203125" customWidth="1"/>
    <col min="8707" max="8707" width="2.83203125" customWidth="1"/>
    <col min="8708" max="8708" width="16.83203125" customWidth="1"/>
    <col min="8709" max="8709" width="2.83203125" customWidth="1"/>
    <col min="8710" max="8710" width="16.83203125" customWidth="1"/>
    <col min="8711" max="8711" width="2.83203125" customWidth="1"/>
    <col min="8961" max="8961" width="2.83203125" customWidth="1"/>
    <col min="8962" max="8962" width="44.83203125" customWidth="1"/>
    <col min="8963" max="8963" width="2.83203125" customWidth="1"/>
    <col min="8964" max="8964" width="16.83203125" customWidth="1"/>
    <col min="8965" max="8965" width="2.83203125" customWidth="1"/>
    <col min="8966" max="8966" width="16.83203125" customWidth="1"/>
    <col min="8967" max="8967" width="2.83203125" customWidth="1"/>
    <col min="9217" max="9217" width="2.83203125" customWidth="1"/>
    <col min="9218" max="9218" width="44.83203125" customWidth="1"/>
    <col min="9219" max="9219" width="2.83203125" customWidth="1"/>
    <col min="9220" max="9220" width="16.83203125" customWidth="1"/>
    <col min="9221" max="9221" width="2.83203125" customWidth="1"/>
    <col min="9222" max="9222" width="16.83203125" customWidth="1"/>
    <col min="9223" max="9223" width="2.83203125" customWidth="1"/>
    <col min="9473" max="9473" width="2.83203125" customWidth="1"/>
    <col min="9474" max="9474" width="44.83203125" customWidth="1"/>
    <col min="9475" max="9475" width="2.83203125" customWidth="1"/>
    <col min="9476" max="9476" width="16.83203125" customWidth="1"/>
    <col min="9477" max="9477" width="2.83203125" customWidth="1"/>
    <col min="9478" max="9478" width="16.83203125" customWidth="1"/>
    <col min="9479" max="9479" width="2.83203125" customWidth="1"/>
    <col min="9729" max="9729" width="2.83203125" customWidth="1"/>
    <col min="9730" max="9730" width="44.83203125" customWidth="1"/>
    <col min="9731" max="9731" width="2.83203125" customWidth="1"/>
    <col min="9732" max="9732" width="16.83203125" customWidth="1"/>
    <col min="9733" max="9733" width="2.83203125" customWidth="1"/>
    <col min="9734" max="9734" width="16.83203125" customWidth="1"/>
    <col min="9735" max="9735" width="2.83203125" customWidth="1"/>
    <col min="9985" max="9985" width="2.83203125" customWidth="1"/>
    <col min="9986" max="9986" width="44.83203125" customWidth="1"/>
    <col min="9987" max="9987" width="2.83203125" customWidth="1"/>
    <col min="9988" max="9988" width="16.83203125" customWidth="1"/>
    <col min="9989" max="9989" width="2.83203125" customWidth="1"/>
    <col min="9990" max="9990" width="16.83203125" customWidth="1"/>
    <col min="9991" max="9991" width="2.83203125" customWidth="1"/>
    <col min="10241" max="10241" width="2.83203125" customWidth="1"/>
    <col min="10242" max="10242" width="44.83203125" customWidth="1"/>
    <col min="10243" max="10243" width="2.83203125" customWidth="1"/>
    <col min="10244" max="10244" width="16.83203125" customWidth="1"/>
    <col min="10245" max="10245" width="2.83203125" customWidth="1"/>
    <col min="10246" max="10246" width="16.83203125" customWidth="1"/>
    <col min="10247" max="10247" width="2.83203125" customWidth="1"/>
    <col min="10497" max="10497" width="2.83203125" customWidth="1"/>
    <col min="10498" max="10498" width="44.83203125" customWidth="1"/>
    <col min="10499" max="10499" width="2.83203125" customWidth="1"/>
    <col min="10500" max="10500" width="16.83203125" customWidth="1"/>
    <col min="10501" max="10501" width="2.83203125" customWidth="1"/>
    <col min="10502" max="10502" width="16.83203125" customWidth="1"/>
    <col min="10503" max="10503" width="2.83203125" customWidth="1"/>
    <col min="10753" max="10753" width="2.83203125" customWidth="1"/>
    <col min="10754" max="10754" width="44.83203125" customWidth="1"/>
    <col min="10755" max="10755" width="2.83203125" customWidth="1"/>
    <col min="10756" max="10756" width="16.83203125" customWidth="1"/>
    <col min="10757" max="10757" width="2.83203125" customWidth="1"/>
    <col min="10758" max="10758" width="16.83203125" customWidth="1"/>
    <col min="10759" max="10759" width="2.83203125" customWidth="1"/>
    <col min="11009" max="11009" width="2.83203125" customWidth="1"/>
    <col min="11010" max="11010" width="44.83203125" customWidth="1"/>
    <col min="11011" max="11011" width="2.83203125" customWidth="1"/>
    <col min="11012" max="11012" width="16.83203125" customWidth="1"/>
    <col min="11013" max="11013" width="2.83203125" customWidth="1"/>
    <col min="11014" max="11014" width="16.83203125" customWidth="1"/>
    <col min="11015" max="11015" width="2.83203125" customWidth="1"/>
    <col min="11265" max="11265" width="2.83203125" customWidth="1"/>
    <col min="11266" max="11266" width="44.83203125" customWidth="1"/>
    <col min="11267" max="11267" width="2.83203125" customWidth="1"/>
    <col min="11268" max="11268" width="16.83203125" customWidth="1"/>
    <col min="11269" max="11269" width="2.83203125" customWidth="1"/>
    <col min="11270" max="11270" width="16.83203125" customWidth="1"/>
    <col min="11271" max="11271" width="2.83203125" customWidth="1"/>
    <col min="11521" max="11521" width="2.83203125" customWidth="1"/>
    <col min="11522" max="11522" width="44.83203125" customWidth="1"/>
    <col min="11523" max="11523" width="2.83203125" customWidth="1"/>
    <col min="11524" max="11524" width="16.83203125" customWidth="1"/>
    <col min="11525" max="11525" width="2.83203125" customWidth="1"/>
    <col min="11526" max="11526" width="16.83203125" customWidth="1"/>
    <col min="11527" max="11527" width="2.83203125" customWidth="1"/>
    <col min="11777" max="11777" width="2.83203125" customWidth="1"/>
    <col min="11778" max="11778" width="44.83203125" customWidth="1"/>
    <col min="11779" max="11779" width="2.83203125" customWidth="1"/>
    <col min="11780" max="11780" width="16.83203125" customWidth="1"/>
    <col min="11781" max="11781" width="2.83203125" customWidth="1"/>
    <col min="11782" max="11782" width="16.83203125" customWidth="1"/>
    <col min="11783" max="11783" width="2.83203125" customWidth="1"/>
    <col min="12033" max="12033" width="2.83203125" customWidth="1"/>
    <col min="12034" max="12034" width="44.83203125" customWidth="1"/>
    <col min="12035" max="12035" width="2.83203125" customWidth="1"/>
    <col min="12036" max="12036" width="16.83203125" customWidth="1"/>
    <col min="12037" max="12037" width="2.83203125" customWidth="1"/>
    <col min="12038" max="12038" width="16.83203125" customWidth="1"/>
    <col min="12039" max="12039" width="2.83203125" customWidth="1"/>
    <col min="12289" max="12289" width="2.83203125" customWidth="1"/>
    <col min="12290" max="12290" width="44.83203125" customWidth="1"/>
    <col min="12291" max="12291" width="2.83203125" customWidth="1"/>
    <col min="12292" max="12292" width="16.83203125" customWidth="1"/>
    <col min="12293" max="12293" width="2.83203125" customWidth="1"/>
    <col min="12294" max="12294" width="16.83203125" customWidth="1"/>
    <col min="12295" max="12295" width="2.83203125" customWidth="1"/>
    <col min="12545" max="12545" width="2.83203125" customWidth="1"/>
    <col min="12546" max="12546" width="44.83203125" customWidth="1"/>
    <col min="12547" max="12547" width="2.83203125" customWidth="1"/>
    <col min="12548" max="12548" width="16.83203125" customWidth="1"/>
    <col min="12549" max="12549" width="2.83203125" customWidth="1"/>
    <col min="12550" max="12550" width="16.83203125" customWidth="1"/>
    <col min="12551" max="12551" width="2.83203125" customWidth="1"/>
    <col min="12801" max="12801" width="2.83203125" customWidth="1"/>
    <col min="12802" max="12802" width="44.83203125" customWidth="1"/>
    <col min="12803" max="12803" width="2.83203125" customWidth="1"/>
    <col min="12804" max="12804" width="16.83203125" customWidth="1"/>
    <col min="12805" max="12805" width="2.83203125" customWidth="1"/>
    <col min="12806" max="12806" width="16.83203125" customWidth="1"/>
    <col min="12807" max="12807" width="2.83203125" customWidth="1"/>
    <col min="13057" max="13057" width="2.83203125" customWidth="1"/>
    <col min="13058" max="13058" width="44.83203125" customWidth="1"/>
    <col min="13059" max="13059" width="2.83203125" customWidth="1"/>
    <col min="13060" max="13060" width="16.83203125" customWidth="1"/>
    <col min="13061" max="13061" width="2.83203125" customWidth="1"/>
    <col min="13062" max="13062" width="16.83203125" customWidth="1"/>
    <col min="13063" max="13063" width="2.83203125" customWidth="1"/>
    <col min="13313" max="13313" width="2.83203125" customWidth="1"/>
    <col min="13314" max="13314" width="44.83203125" customWidth="1"/>
    <col min="13315" max="13315" width="2.83203125" customWidth="1"/>
    <col min="13316" max="13316" width="16.83203125" customWidth="1"/>
    <col min="13317" max="13317" width="2.83203125" customWidth="1"/>
    <col min="13318" max="13318" width="16.83203125" customWidth="1"/>
    <col min="13319" max="13319" width="2.83203125" customWidth="1"/>
    <col min="13569" max="13569" width="2.83203125" customWidth="1"/>
    <col min="13570" max="13570" width="44.83203125" customWidth="1"/>
    <col min="13571" max="13571" width="2.83203125" customWidth="1"/>
    <col min="13572" max="13572" width="16.83203125" customWidth="1"/>
    <col min="13573" max="13573" width="2.83203125" customWidth="1"/>
    <col min="13574" max="13574" width="16.83203125" customWidth="1"/>
    <col min="13575" max="13575" width="2.83203125" customWidth="1"/>
    <col min="13825" max="13825" width="2.83203125" customWidth="1"/>
    <col min="13826" max="13826" width="44.83203125" customWidth="1"/>
    <col min="13827" max="13827" width="2.83203125" customWidth="1"/>
    <col min="13828" max="13828" width="16.83203125" customWidth="1"/>
    <col min="13829" max="13829" width="2.83203125" customWidth="1"/>
    <col min="13830" max="13830" width="16.83203125" customWidth="1"/>
    <col min="13831" max="13831" width="2.83203125" customWidth="1"/>
    <col min="14081" max="14081" width="2.83203125" customWidth="1"/>
    <col min="14082" max="14082" width="44.83203125" customWidth="1"/>
    <col min="14083" max="14083" width="2.83203125" customWidth="1"/>
    <col min="14084" max="14084" width="16.83203125" customWidth="1"/>
    <col min="14085" max="14085" width="2.83203125" customWidth="1"/>
    <col min="14086" max="14086" width="16.83203125" customWidth="1"/>
    <col min="14087" max="14087" width="2.83203125" customWidth="1"/>
    <col min="14337" max="14337" width="2.83203125" customWidth="1"/>
    <col min="14338" max="14338" width="44.83203125" customWidth="1"/>
    <col min="14339" max="14339" width="2.83203125" customWidth="1"/>
    <col min="14340" max="14340" width="16.83203125" customWidth="1"/>
    <col min="14341" max="14341" width="2.83203125" customWidth="1"/>
    <col min="14342" max="14342" width="16.83203125" customWidth="1"/>
    <col min="14343" max="14343" width="2.83203125" customWidth="1"/>
    <col min="14593" max="14593" width="2.83203125" customWidth="1"/>
    <col min="14594" max="14594" width="44.83203125" customWidth="1"/>
    <col min="14595" max="14595" width="2.83203125" customWidth="1"/>
    <col min="14596" max="14596" width="16.83203125" customWidth="1"/>
    <col min="14597" max="14597" width="2.83203125" customWidth="1"/>
    <col min="14598" max="14598" width="16.83203125" customWidth="1"/>
    <col min="14599" max="14599" width="2.83203125" customWidth="1"/>
    <col min="14849" max="14849" width="2.83203125" customWidth="1"/>
    <col min="14850" max="14850" width="44.83203125" customWidth="1"/>
    <col min="14851" max="14851" width="2.83203125" customWidth="1"/>
    <col min="14852" max="14852" width="16.83203125" customWidth="1"/>
    <col min="14853" max="14853" width="2.83203125" customWidth="1"/>
    <col min="14854" max="14854" width="16.83203125" customWidth="1"/>
    <col min="14855" max="14855" width="2.83203125" customWidth="1"/>
    <col min="15105" max="15105" width="2.83203125" customWidth="1"/>
    <col min="15106" max="15106" width="44.83203125" customWidth="1"/>
    <col min="15107" max="15107" width="2.83203125" customWidth="1"/>
    <col min="15108" max="15108" width="16.83203125" customWidth="1"/>
    <col min="15109" max="15109" width="2.83203125" customWidth="1"/>
    <col min="15110" max="15110" width="16.83203125" customWidth="1"/>
    <col min="15111" max="15111" width="2.83203125" customWidth="1"/>
    <col min="15361" max="15361" width="2.83203125" customWidth="1"/>
    <col min="15362" max="15362" width="44.83203125" customWidth="1"/>
    <col min="15363" max="15363" width="2.83203125" customWidth="1"/>
    <col min="15364" max="15364" width="16.83203125" customWidth="1"/>
    <col min="15365" max="15365" width="2.83203125" customWidth="1"/>
    <col min="15366" max="15366" width="16.83203125" customWidth="1"/>
    <col min="15367" max="15367" width="2.83203125" customWidth="1"/>
    <col min="15617" max="15617" width="2.83203125" customWidth="1"/>
    <col min="15618" max="15618" width="44.83203125" customWidth="1"/>
    <col min="15619" max="15619" width="2.83203125" customWidth="1"/>
    <col min="15620" max="15620" width="16.83203125" customWidth="1"/>
    <col min="15621" max="15621" width="2.83203125" customWidth="1"/>
    <col min="15622" max="15622" width="16.83203125" customWidth="1"/>
    <col min="15623" max="15623" width="2.83203125" customWidth="1"/>
    <col min="15873" max="15873" width="2.83203125" customWidth="1"/>
    <col min="15874" max="15874" width="44.83203125" customWidth="1"/>
    <col min="15875" max="15875" width="2.83203125" customWidth="1"/>
    <col min="15876" max="15876" width="16.83203125" customWidth="1"/>
    <col min="15877" max="15877" width="2.83203125" customWidth="1"/>
    <col min="15878" max="15878" width="16.83203125" customWidth="1"/>
    <col min="15879" max="15879" width="2.83203125" customWidth="1"/>
    <col min="16129" max="16129" width="2.83203125" customWidth="1"/>
    <col min="16130" max="16130" width="44.83203125" customWidth="1"/>
    <col min="16131" max="16131" width="2.83203125" customWidth="1"/>
    <col min="16132" max="16132" width="16.83203125" customWidth="1"/>
    <col min="16133" max="16133" width="2.83203125" customWidth="1"/>
    <col min="16134" max="16134" width="16.83203125" customWidth="1"/>
    <col min="16135" max="16135" width="2.83203125" customWidth="1"/>
  </cols>
  <sheetData>
    <row r="1" spans="1:7" x14ac:dyDescent="0.2">
      <c r="A1" s="109"/>
      <c r="B1" s="110"/>
      <c r="C1" s="110"/>
      <c r="D1" s="110"/>
      <c r="E1" s="110"/>
      <c r="F1" s="110"/>
      <c r="G1" s="111"/>
    </row>
    <row r="2" spans="1:7" ht="15.75" x14ac:dyDescent="0.2">
      <c r="A2" s="1"/>
      <c r="B2" s="113" t="s">
        <v>208</v>
      </c>
      <c r="C2" s="113"/>
      <c r="D2" s="113"/>
      <c r="E2" s="114"/>
      <c r="F2" s="114"/>
      <c r="G2" s="3"/>
    </row>
    <row r="3" spans="1:7" x14ac:dyDescent="0.2">
      <c r="A3" s="88"/>
      <c r="B3" s="89"/>
      <c r="C3" s="90"/>
      <c r="D3" s="90"/>
      <c r="E3" s="90"/>
      <c r="F3" s="90"/>
      <c r="G3" s="91"/>
    </row>
    <row r="4" spans="1:7" x14ac:dyDescent="0.2">
      <c r="A4" s="88"/>
      <c r="B4" s="121" t="s">
        <v>212</v>
      </c>
      <c r="C4" s="123"/>
      <c r="D4" s="123"/>
      <c r="E4" s="123"/>
      <c r="F4" s="123"/>
      <c r="G4" s="91"/>
    </row>
    <row r="5" spans="1:7" x14ac:dyDescent="0.2">
      <c r="A5" s="88"/>
      <c r="B5" s="123"/>
      <c r="C5" s="123"/>
      <c r="D5" s="123"/>
      <c r="E5" s="123"/>
      <c r="F5" s="123"/>
      <c r="G5" s="91"/>
    </row>
    <row r="6" spans="1:7" x14ac:dyDescent="0.2">
      <c r="A6" s="88"/>
      <c r="B6" s="123"/>
      <c r="C6" s="123"/>
      <c r="D6" s="123"/>
      <c r="E6" s="123"/>
      <c r="F6" s="123"/>
      <c r="G6" s="91"/>
    </row>
    <row r="7" spans="1:7" x14ac:dyDescent="0.2">
      <c r="A7" s="88"/>
      <c r="B7" s="123"/>
      <c r="C7" s="123"/>
      <c r="D7" s="123"/>
      <c r="E7" s="123"/>
      <c r="F7" s="123"/>
      <c r="G7" s="91"/>
    </row>
    <row r="8" spans="1:7" x14ac:dyDescent="0.2">
      <c r="A8" s="88"/>
      <c r="B8" s="92"/>
      <c r="C8" s="92"/>
      <c r="D8" s="92"/>
      <c r="E8" s="92"/>
      <c r="F8" s="92"/>
      <c r="G8" s="91"/>
    </row>
    <row r="9" spans="1:7" x14ac:dyDescent="0.2">
      <c r="A9" s="88"/>
      <c r="B9" s="92" t="s">
        <v>209</v>
      </c>
      <c r="C9" s="93"/>
      <c r="D9" s="92"/>
      <c r="E9" s="92"/>
      <c r="F9" s="92"/>
      <c r="G9" s="91"/>
    </row>
    <row r="10" spans="1:7" x14ac:dyDescent="0.2">
      <c r="A10" s="88"/>
      <c r="B10" s="121" t="s">
        <v>210</v>
      </c>
      <c r="C10" s="122"/>
      <c r="D10" s="122"/>
      <c r="E10" s="122"/>
      <c r="F10" s="122"/>
      <c r="G10" s="91"/>
    </row>
    <row r="11" spans="1:7" x14ac:dyDescent="0.2">
      <c r="A11" s="88"/>
      <c r="B11" s="122"/>
      <c r="C11" s="122"/>
      <c r="D11" s="122"/>
      <c r="E11" s="122"/>
      <c r="F11" s="122"/>
      <c r="G11" s="91"/>
    </row>
    <row r="12" spans="1:7" x14ac:dyDescent="0.2">
      <c r="A12" s="88"/>
      <c r="B12" s="123"/>
      <c r="C12" s="123"/>
      <c r="D12" s="123"/>
      <c r="E12" s="123"/>
      <c r="F12" s="123"/>
      <c r="G12" s="91"/>
    </row>
    <row r="13" spans="1:7" x14ac:dyDescent="0.2">
      <c r="A13" s="88"/>
      <c r="B13" s="92"/>
      <c r="C13" s="92"/>
      <c r="D13" s="92"/>
      <c r="E13" s="92"/>
      <c r="F13" s="92"/>
      <c r="G13" s="91"/>
    </row>
    <row r="14" spans="1:7" x14ac:dyDescent="0.2">
      <c r="A14" s="88"/>
      <c r="B14" s="94" t="s">
        <v>1</v>
      </c>
      <c r="C14" s="90"/>
      <c r="D14" s="95" t="s">
        <v>206</v>
      </c>
      <c r="E14" s="90"/>
      <c r="F14" s="95" t="s">
        <v>207</v>
      </c>
      <c r="G14" s="91"/>
    </row>
    <row r="15" spans="1:7" x14ac:dyDescent="0.2">
      <c r="A15" s="88"/>
      <c r="B15" s="92" t="s">
        <v>211</v>
      </c>
      <c r="C15" s="90"/>
      <c r="D15" s="96">
        <v>1.1000000000000001</v>
      </c>
      <c r="E15" s="90"/>
      <c r="F15" s="96">
        <v>0.8</v>
      </c>
      <c r="G15" s="91"/>
    </row>
    <row r="16" spans="1:7" x14ac:dyDescent="0.2">
      <c r="A16" s="88"/>
      <c r="B16" s="90" t="s">
        <v>3</v>
      </c>
      <c r="C16" s="90"/>
      <c r="D16" s="97">
        <v>7.0000000000000007E-2</v>
      </c>
      <c r="E16" s="90"/>
      <c r="F16" s="97">
        <v>7.0000000000000007E-2</v>
      </c>
      <c r="G16" s="91"/>
    </row>
    <row r="17" spans="1:7" x14ac:dyDescent="0.2">
      <c r="A17" s="88"/>
      <c r="B17" s="90" t="s">
        <v>4</v>
      </c>
      <c r="C17" s="90"/>
      <c r="D17" s="97">
        <v>0.03</v>
      </c>
      <c r="E17" s="90"/>
      <c r="F17" s="97">
        <v>0.03</v>
      </c>
      <c r="G17" s="91"/>
    </row>
    <row r="18" spans="1:7" x14ac:dyDescent="0.2">
      <c r="A18" s="88"/>
      <c r="B18" s="90" t="s">
        <v>5</v>
      </c>
      <c r="C18" s="90"/>
      <c r="D18" s="97">
        <v>0.25</v>
      </c>
      <c r="E18" s="90"/>
      <c r="F18" s="97">
        <v>0.25</v>
      </c>
      <c r="G18" s="91"/>
    </row>
    <row r="19" spans="1:7" x14ac:dyDescent="0.2">
      <c r="A19" s="88"/>
      <c r="B19" s="90" t="s">
        <v>6</v>
      </c>
      <c r="C19" s="90"/>
      <c r="D19" s="97">
        <v>0.08</v>
      </c>
      <c r="E19" s="90"/>
      <c r="F19" s="97">
        <v>0.08</v>
      </c>
      <c r="G19" s="91"/>
    </row>
    <row r="20" spans="1:7" x14ac:dyDescent="0.2">
      <c r="A20" s="88"/>
      <c r="B20" s="90"/>
      <c r="C20" s="90"/>
      <c r="D20" s="97"/>
      <c r="E20" s="90"/>
      <c r="F20" s="97"/>
      <c r="G20" s="91"/>
    </row>
    <row r="21" spans="1:7" x14ac:dyDescent="0.2">
      <c r="A21" s="88"/>
      <c r="B21" s="90" t="s">
        <v>7</v>
      </c>
      <c r="C21" s="90"/>
      <c r="D21" s="98"/>
      <c r="E21" s="90"/>
      <c r="F21" s="98"/>
      <c r="G21" s="91"/>
    </row>
    <row r="22" spans="1:7" x14ac:dyDescent="0.2">
      <c r="A22" s="88"/>
      <c r="B22" s="90" t="s">
        <v>46</v>
      </c>
      <c r="C22" s="90"/>
      <c r="D22" s="99">
        <v>0.6</v>
      </c>
      <c r="E22" s="90"/>
      <c r="F22" s="99">
        <v>0.6</v>
      </c>
      <c r="G22" s="91"/>
    </row>
    <row r="23" spans="1:7" x14ac:dyDescent="0.2">
      <c r="A23" s="88"/>
      <c r="B23" s="90" t="s">
        <v>47</v>
      </c>
      <c r="C23" s="90"/>
      <c r="D23" s="99">
        <v>0.4</v>
      </c>
      <c r="E23" s="90"/>
      <c r="F23" s="99">
        <v>0.4</v>
      </c>
      <c r="G23" s="91"/>
    </row>
    <row r="24" spans="1:7" x14ac:dyDescent="0.2">
      <c r="A24" s="88"/>
      <c r="B24" s="90"/>
      <c r="C24" s="90"/>
      <c r="D24" s="100"/>
      <c r="E24" s="90"/>
      <c r="F24" s="100"/>
      <c r="G24" s="91"/>
    </row>
    <row r="25" spans="1:7" x14ac:dyDescent="0.2">
      <c r="A25" s="88"/>
      <c r="B25" s="94" t="s">
        <v>2</v>
      </c>
      <c r="C25" s="90"/>
      <c r="D25" s="100"/>
      <c r="E25" s="90"/>
      <c r="F25" s="100"/>
      <c r="G25" s="91"/>
    </row>
    <row r="26" spans="1:7" x14ac:dyDescent="0.2">
      <c r="A26" s="88"/>
      <c r="B26" s="101"/>
      <c r="C26" s="90"/>
      <c r="D26" s="100"/>
      <c r="E26" s="90"/>
      <c r="F26" s="100"/>
      <c r="G26" s="91"/>
    </row>
    <row r="27" spans="1:7" x14ac:dyDescent="0.2">
      <c r="A27" s="88"/>
      <c r="B27" s="90" t="s">
        <v>10</v>
      </c>
      <c r="C27" s="90"/>
      <c r="D27" s="102">
        <f>D16*(1-D18)</f>
        <v>5.2500000000000005E-2</v>
      </c>
      <c r="E27" s="90"/>
      <c r="F27" s="102">
        <f>F16*(1-F18)</f>
        <v>5.2500000000000005E-2</v>
      </c>
      <c r="G27" s="91"/>
    </row>
    <row r="28" spans="1:7" x14ac:dyDescent="0.2">
      <c r="A28" s="88"/>
      <c r="B28" s="90" t="s">
        <v>49</v>
      </c>
      <c r="C28" s="90"/>
      <c r="D28" s="102"/>
      <c r="E28" s="90"/>
      <c r="F28" s="102"/>
      <c r="G28" s="91"/>
    </row>
    <row r="29" spans="1:7" x14ac:dyDescent="0.2">
      <c r="A29" s="88"/>
      <c r="B29" s="90"/>
      <c r="C29" s="90"/>
      <c r="D29" s="102"/>
      <c r="E29" s="90"/>
      <c r="F29" s="102"/>
      <c r="G29" s="91"/>
    </row>
    <row r="30" spans="1:7" x14ac:dyDescent="0.2">
      <c r="A30" s="88"/>
      <c r="B30" s="90" t="s">
        <v>11</v>
      </c>
      <c r="C30" s="90"/>
      <c r="D30" s="103">
        <f>D17+D15*(D19-D17)</f>
        <v>8.5000000000000006E-2</v>
      </c>
      <c r="E30" s="90"/>
      <c r="F30" s="103">
        <f>F17+F15*(F19-F17)</f>
        <v>7.0000000000000007E-2</v>
      </c>
      <c r="G30" s="91"/>
    </row>
    <row r="31" spans="1:7" x14ac:dyDescent="0.2">
      <c r="A31" s="88"/>
      <c r="B31" s="90" t="s">
        <v>48</v>
      </c>
      <c r="C31" s="90"/>
      <c r="D31" s="104"/>
      <c r="E31" s="90"/>
      <c r="F31" s="104"/>
      <c r="G31" s="91"/>
    </row>
    <row r="32" spans="1:7" x14ac:dyDescent="0.2">
      <c r="A32" s="88"/>
      <c r="B32" s="90"/>
      <c r="C32" s="90"/>
      <c r="D32" s="104"/>
      <c r="E32" s="90"/>
      <c r="F32" s="104"/>
      <c r="G32" s="91"/>
    </row>
    <row r="33" spans="1:7" x14ac:dyDescent="0.2">
      <c r="A33" s="88"/>
      <c r="B33" s="101" t="s">
        <v>12</v>
      </c>
      <c r="C33" s="90"/>
      <c r="D33" s="69">
        <f>(D22*D27)+(D23*D30)</f>
        <v>6.5500000000000003E-2</v>
      </c>
      <c r="E33" s="90"/>
      <c r="F33" s="69">
        <f>(F22*F27)+(F23*F30)</f>
        <v>5.9500000000000004E-2</v>
      </c>
      <c r="G33" s="91"/>
    </row>
    <row r="34" spans="1:7" x14ac:dyDescent="0.2">
      <c r="A34" s="88"/>
      <c r="B34" s="90" t="s">
        <v>50</v>
      </c>
      <c r="C34" s="90"/>
      <c r="D34" s="105"/>
      <c r="E34" s="90"/>
      <c r="F34" s="105"/>
      <c r="G34" s="91"/>
    </row>
    <row r="35" spans="1:7" ht="13.5" thickBot="1" x14ac:dyDescent="0.25">
      <c r="A35" s="106"/>
      <c r="B35" s="107"/>
      <c r="C35" s="107"/>
      <c r="D35" s="107"/>
      <c r="E35" s="107"/>
      <c r="F35" s="107"/>
      <c r="G35" s="108"/>
    </row>
  </sheetData>
  <mergeCells count="3">
    <mergeCell ref="B2:F2"/>
    <mergeCell ref="B10:F12"/>
    <mergeCell ref="B4:F7"/>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heetViews>
  <sheetFormatPr defaultRowHeight="12.75" x14ac:dyDescent="0.2"/>
  <cols>
    <col min="1" max="1" width="2.83203125" customWidth="1"/>
    <col min="2" max="2" width="44.83203125" customWidth="1"/>
    <col min="3" max="3" width="2.83203125" customWidth="1"/>
    <col min="4" max="4" width="16.83203125" customWidth="1"/>
    <col min="5" max="5" width="2.83203125" customWidth="1"/>
    <col min="6" max="6" width="16.83203125" customWidth="1"/>
    <col min="7" max="7" width="2.83203125" customWidth="1"/>
    <col min="257" max="257" width="2.83203125" customWidth="1"/>
    <col min="258" max="258" width="44.83203125" customWidth="1"/>
    <col min="259" max="259" width="2.83203125" customWidth="1"/>
    <col min="260" max="260" width="16.83203125" customWidth="1"/>
    <col min="261" max="261" width="2.83203125" customWidth="1"/>
    <col min="262" max="262" width="16.83203125" customWidth="1"/>
    <col min="263" max="263" width="2.83203125" customWidth="1"/>
    <col min="513" max="513" width="2.83203125" customWidth="1"/>
    <col min="514" max="514" width="44.83203125" customWidth="1"/>
    <col min="515" max="515" width="2.83203125" customWidth="1"/>
    <col min="516" max="516" width="16.83203125" customWidth="1"/>
    <col min="517" max="517" width="2.83203125" customWidth="1"/>
    <col min="518" max="518" width="16.83203125" customWidth="1"/>
    <col min="519" max="519" width="2.83203125" customWidth="1"/>
    <col min="769" max="769" width="2.83203125" customWidth="1"/>
    <col min="770" max="770" width="44.83203125" customWidth="1"/>
    <col min="771" max="771" width="2.83203125" customWidth="1"/>
    <col min="772" max="772" width="16.83203125" customWidth="1"/>
    <col min="773" max="773" width="2.83203125" customWidth="1"/>
    <col min="774" max="774" width="16.83203125" customWidth="1"/>
    <col min="775" max="775" width="2.83203125" customWidth="1"/>
    <col min="1025" max="1025" width="2.83203125" customWidth="1"/>
    <col min="1026" max="1026" width="44.83203125" customWidth="1"/>
    <col min="1027" max="1027" width="2.83203125" customWidth="1"/>
    <col min="1028" max="1028" width="16.83203125" customWidth="1"/>
    <col min="1029" max="1029" width="2.83203125" customWidth="1"/>
    <col min="1030" max="1030" width="16.83203125" customWidth="1"/>
    <col min="1031" max="1031" width="2.83203125" customWidth="1"/>
    <col min="1281" max="1281" width="2.83203125" customWidth="1"/>
    <col min="1282" max="1282" width="44.83203125" customWidth="1"/>
    <col min="1283" max="1283" width="2.83203125" customWidth="1"/>
    <col min="1284" max="1284" width="16.83203125" customWidth="1"/>
    <col min="1285" max="1285" width="2.83203125" customWidth="1"/>
    <col min="1286" max="1286" width="16.83203125" customWidth="1"/>
    <col min="1287" max="1287" width="2.83203125" customWidth="1"/>
    <col min="1537" max="1537" width="2.83203125" customWidth="1"/>
    <col min="1538" max="1538" width="44.83203125" customWidth="1"/>
    <col min="1539" max="1539" width="2.83203125" customWidth="1"/>
    <col min="1540" max="1540" width="16.83203125" customWidth="1"/>
    <col min="1541" max="1541" width="2.83203125" customWidth="1"/>
    <col min="1542" max="1542" width="16.83203125" customWidth="1"/>
    <col min="1543" max="1543" width="2.83203125" customWidth="1"/>
    <col min="1793" max="1793" width="2.83203125" customWidth="1"/>
    <col min="1794" max="1794" width="44.83203125" customWidth="1"/>
    <col min="1795" max="1795" width="2.83203125" customWidth="1"/>
    <col min="1796" max="1796" width="16.83203125" customWidth="1"/>
    <col min="1797" max="1797" width="2.83203125" customWidth="1"/>
    <col min="1798" max="1798" width="16.83203125" customWidth="1"/>
    <col min="1799" max="1799" width="2.83203125" customWidth="1"/>
    <col min="2049" max="2049" width="2.83203125" customWidth="1"/>
    <col min="2050" max="2050" width="44.83203125" customWidth="1"/>
    <col min="2051" max="2051" width="2.83203125" customWidth="1"/>
    <col min="2052" max="2052" width="16.83203125" customWidth="1"/>
    <col min="2053" max="2053" width="2.83203125" customWidth="1"/>
    <col min="2054" max="2054" width="16.83203125" customWidth="1"/>
    <col min="2055" max="2055" width="2.83203125" customWidth="1"/>
    <col min="2305" max="2305" width="2.83203125" customWidth="1"/>
    <col min="2306" max="2306" width="44.83203125" customWidth="1"/>
    <col min="2307" max="2307" width="2.83203125" customWidth="1"/>
    <col min="2308" max="2308" width="16.83203125" customWidth="1"/>
    <col min="2309" max="2309" width="2.83203125" customWidth="1"/>
    <col min="2310" max="2310" width="16.83203125" customWidth="1"/>
    <col min="2311" max="2311" width="2.83203125" customWidth="1"/>
    <col min="2561" max="2561" width="2.83203125" customWidth="1"/>
    <col min="2562" max="2562" width="44.83203125" customWidth="1"/>
    <col min="2563" max="2563" width="2.83203125" customWidth="1"/>
    <col min="2564" max="2564" width="16.83203125" customWidth="1"/>
    <col min="2565" max="2565" width="2.83203125" customWidth="1"/>
    <col min="2566" max="2566" width="16.83203125" customWidth="1"/>
    <col min="2567" max="2567" width="2.83203125" customWidth="1"/>
    <col min="2817" max="2817" width="2.83203125" customWidth="1"/>
    <col min="2818" max="2818" width="44.83203125" customWidth="1"/>
    <col min="2819" max="2819" width="2.83203125" customWidth="1"/>
    <col min="2820" max="2820" width="16.83203125" customWidth="1"/>
    <col min="2821" max="2821" width="2.83203125" customWidth="1"/>
    <col min="2822" max="2822" width="16.83203125" customWidth="1"/>
    <col min="2823" max="2823" width="2.83203125" customWidth="1"/>
    <col min="3073" max="3073" width="2.83203125" customWidth="1"/>
    <col min="3074" max="3074" width="44.83203125" customWidth="1"/>
    <col min="3075" max="3075" width="2.83203125" customWidth="1"/>
    <col min="3076" max="3076" width="16.83203125" customWidth="1"/>
    <col min="3077" max="3077" width="2.83203125" customWidth="1"/>
    <col min="3078" max="3078" width="16.83203125" customWidth="1"/>
    <col min="3079" max="3079" width="2.83203125" customWidth="1"/>
    <col min="3329" max="3329" width="2.83203125" customWidth="1"/>
    <col min="3330" max="3330" width="44.83203125" customWidth="1"/>
    <col min="3331" max="3331" width="2.83203125" customWidth="1"/>
    <col min="3332" max="3332" width="16.83203125" customWidth="1"/>
    <col min="3333" max="3333" width="2.83203125" customWidth="1"/>
    <col min="3334" max="3334" width="16.83203125" customWidth="1"/>
    <col min="3335" max="3335" width="2.83203125" customWidth="1"/>
    <col min="3585" max="3585" width="2.83203125" customWidth="1"/>
    <col min="3586" max="3586" width="44.83203125" customWidth="1"/>
    <col min="3587" max="3587" width="2.83203125" customWidth="1"/>
    <col min="3588" max="3588" width="16.83203125" customWidth="1"/>
    <col min="3589" max="3589" width="2.83203125" customWidth="1"/>
    <col min="3590" max="3590" width="16.83203125" customWidth="1"/>
    <col min="3591" max="3591" width="2.83203125" customWidth="1"/>
    <col min="3841" max="3841" width="2.83203125" customWidth="1"/>
    <col min="3842" max="3842" width="44.83203125" customWidth="1"/>
    <col min="3843" max="3843" width="2.83203125" customWidth="1"/>
    <col min="3844" max="3844" width="16.83203125" customWidth="1"/>
    <col min="3845" max="3845" width="2.83203125" customWidth="1"/>
    <col min="3846" max="3846" width="16.83203125" customWidth="1"/>
    <col min="3847" max="3847" width="2.83203125" customWidth="1"/>
    <col min="4097" max="4097" width="2.83203125" customWidth="1"/>
    <col min="4098" max="4098" width="44.83203125" customWidth="1"/>
    <col min="4099" max="4099" width="2.83203125" customWidth="1"/>
    <col min="4100" max="4100" width="16.83203125" customWidth="1"/>
    <col min="4101" max="4101" width="2.83203125" customWidth="1"/>
    <col min="4102" max="4102" width="16.83203125" customWidth="1"/>
    <col min="4103" max="4103" width="2.83203125" customWidth="1"/>
    <col min="4353" max="4353" width="2.83203125" customWidth="1"/>
    <col min="4354" max="4354" width="44.83203125" customWidth="1"/>
    <col min="4355" max="4355" width="2.83203125" customWidth="1"/>
    <col min="4356" max="4356" width="16.83203125" customWidth="1"/>
    <col min="4357" max="4357" width="2.83203125" customWidth="1"/>
    <col min="4358" max="4358" width="16.83203125" customWidth="1"/>
    <col min="4359" max="4359" width="2.83203125" customWidth="1"/>
    <col min="4609" max="4609" width="2.83203125" customWidth="1"/>
    <col min="4610" max="4610" width="44.83203125" customWidth="1"/>
    <col min="4611" max="4611" width="2.83203125" customWidth="1"/>
    <col min="4612" max="4612" width="16.83203125" customWidth="1"/>
    <col min="4613" max="4613" width="2.83203125" customWidth="1"/>
    <col min="4614" max="4614" width="16.83203125" customWidth="1"/>
    <col min="4615" max="4615" width="2.83203125" customWidth="1"/>
    <col min="4865" max="4865" width="2.83203125" customWidth="1"/>
    <col min="4866" max="4866" width="44.83203125" customWidth="1"/>
    <col min="4867" max="4867" width="2.83203125" customWidth="1"/>
    <col min="4868" max="4868" width="16.83203125" customWidth="1"/>
    <col min="4869" max="4869" width="2.83203125" customWidth="1"/>
    <col min="4870" max="4870" width="16.83203125" customWidth="1"/>
    <col min="4871" max="4871" width="2.83203125" customWidth="1"/>
    <col min="5121" max="5121" width="2.83203125" customWidth="1"/>
    <col min="5122" max="5122" width="44.83203125" customWidth="1"/>
    <col min="5123" max="5123" width="2.83203125" customWidth="1"/>
    <col min="5124" max="5124" width="16.83203125" customWidth="1"/>
    <col min="5125" max="5125" width="2.83203125" customWidth="1"/>
    <col min="5126" max="5126" width="16.83203125" customWidth="1"/>
    <col min="5127" max="5127" width="2.83203125" customWidth="1"/>
    <col min="5377" max="5377" width="2.83203125" customWidth="1"/>
    <col min="5378" max="5378" width="44.83203125" customWidth="1"/>
    <col min="5379" max="5379" width="2.83203125" customWidth="1"/>
    <col min="5380" max="5380" width="16.83203125" customWidth="1"/>
    <col min="5381" max="5381" width="2.83203125" customWidth="1"/>
    <col min="5382" max="5382" width="16.83203125" customWidth="1"/>
    <col min="5383" max="5383" width="2.83203125" customWidth="1"/>
    <col min="5633" max="5633" width="2.83203125" customWidth="1"/>
    <col min="5634" max="5634" width="44.83203125" customWidth="1"/>
    <col min="5635" max="5635" width="2.83203125" customWidth="1"/>
    <col min="5636" max="5636" width="16.83203125" customWidth="1"/>
    <col min="5637" max="5637" width="2.83203125" customWidth="1"/>
    <col min="5638" max="5638" width="16.83203125" customWidth="1"/>
    <col min="5639" max="5639" width="2.83203125" customWidth="1"/>
    <col min="5889" max="5889" width="2.83203125" customWidth="1"/>
    <col min="5890" max="5890" width="44.83203125" customWidth="1"/>
    <col min="5891" max="5891" width="2.83203125" customWidth="1"/>
    <col min="5892" max="5892" width="16.83203125" customWidth="1"/>
    <col min="5893" max="5893" width="2.83203125" customWidth="1"/>
    <col min="5894" max="5894" width="16.83203125" customWidth="1"/>
    <col min="5895" max="5895" width="2.83203125" customWidth="1"/>
    <col min="6145" max="6145" width="2.83203125" customWidth="1"/>
    <col min="6146" max="6146" width="44.83203125" customWidth="1"/>
    <col min="6147" max="6147" width="2.83203125" customWidth="1"/>
    <col min="6148" max="6148" width="16.83203125" customWidth="1"/>
    <col min="6149" max="6149" width="2.83203125" customWidth="1"/>
    <col min="6150" max="6150" width="16.83203125" customWidth="1"/>
    <col min="6151" max="6151" width="2.83203125" customWidth="1"/>
    <col min="6401" max="6401" width="2.83203125" customWidth="1"/>
    <col min="6402" max="6402" width="44.83203125" customWidth="1"/>
    <col min="6403" max="6403" width="2.83203125" customWidth="1"/>
    <col min="6404" max="6404" width="16.83203125" customWidth="1"/>
    <col min="6405" max="6405" width="2.83203125" customWidth="1"/>
    <col min="6406" max="6406" width="16.83203125" customWidth="1"/>
    <col min="6407" max="6407" width="2.83203125" customWidth="1"/>
    <col min="6657" max="6657" width="2.83203125" customWidth="1"/>
    <col min="6658" max="6658" width="44.83203125" customWidth="1"/>
    <col min="6659" max="6659" width="2.83203125" customWidth="1"/>
    <col min="6660" max="6660" width="16.83203125" customWidth="1"/>
    <col min="6661" max="6661" width="2.83203125" customWidth="1"/>
    <col min="6662" max="6662" width="16.83203125" customWidth="1"/>
    <col min="6663" max="6663" width="2.83203125" customWidth="1"/>
    <col min="6913" max="6913" width="2.83203125" customWidth="1"/>
    <col min="6914" max="6914" width="44.83203125" customWidth="1"/>
    <col min="6915" max="6915" width="2.83203125" customWidth="1"/>
    <col min="6916" max="6916" width="16.83203125" customWidth="1"/>
    <col min="6917" max="6917" width="2.83203125" customWidth="1"/>
    <col min="6918" max="6918" width="16.83203125" customWidth="1"/>
    <col min="6919" max="6919" width="2.83203125" customWidth="1"/>
    <col min="7169" max="7169" width="2.83203125" customWidth="1"/>
    <col min="7170" max="7170" width="44.83203125" customWidth="1"/>
    <col min="7171" max="7171" width="2.83203125" customWidth="1"/>
    <col min="7172" max="7172" width="16.83203125" customWidth="1"/>
    <col min="7173" max="7173" width="2.83203125" customWidth="1"/>
    <col min="7174" max="7174" width="16.83203125" customWidth="1"/>
    <col min="7175" max="7175" width="2.83203125" customWidth="1"/>
    <col min="7425" max="7425" width="2.83203125" customWidth="1"/>
    <col min="7426" max="7426" width="44.83203125" customWidth="1"/>
    <col min="7427" max="7427" width="2.83203125" customWidth="1"/>
    <col min="7428" max="7428" width="16.83203125" customWidth="1"/>
    <col min="7429" max="7429" width="2.83203125" customWidth="1"/>
    <col min="7430" max="7430" width="16.83203125" customWidth="1"/>
    <col min="7431" max="7431" width="2.83203125" customWidth="1"/>
    <col min="7681" max="7681" width="2.83203125" customWidth="1"/>
    <col min="7682" max="7682" width="44.83203125" customWidth="1"/>
    <col min="7683" max="7683" width="2.83203125" customWidth="1"/>
    <col min="7684" max="7684" width="16.83203125" customWidth="1"/>
    <col min="7685" max="7685" width="2.83203125" customWidth="1"/>
    <col min="7686" max="7686" width="16.83203125" customWidth="1"/>
    <col min="7687" max="7687" width="2.83203125" customWidth="1"/>
    <col min="7937" max="7937" width="2.83203125" customWidth="1"/>
    <col min="7938" max="7938" width="44.83203125" customWidth="1"/>
    <col min="7939" max="7939" width="2.83203125" customWidth="1"/>
    <col min="7940" max="7940" width="16.83203125" customWidth="1"/>
    <col min="7941" max="7941" width="2.83203125" customWidth="1"/>
    <col min="7942" max="7942" width="16.83203125" customWidth="1"/>
    <col min="7943" max="7943" width="2.83203125" customWidth="1"/>
    <col min="8193" max="8193" width="2.83203125" customWidth="1"/>
    <col min="8194" max="8194" width="44.83203125" customWidth="1"/>
    <col min="8195" max="8195" width="2.83203125" customWidth="1"/>
    <col min="8196" max="8196" width="16.83203125" customWidth="1"/>
    <col min="8197" max="8197" width="2.83203125" customWidth="1"/>
    <col min="8198" max="8198" width="16.83203125" customWidth="1"/>
    <col min="8199" max="8199" width="2.83203125" customWidth="1"/>
    <col min="8449" max="8449" width="2.83203125" customWidth="1"/>
    <col min="8450" max="8450" width="44.83203125" customWidth="1"/>
    <col min="8451" max="8451" width="2.83203125" customWidth="1"/>
    <col min="8452" max="8452" width="16.83203125" customWidth="1"/>
    <col min="8453" max="8453" width="2.83203125" customWidth="1"/>
    <col min="8454" max="8454" width="16.83203125" customWidth="1"/>
    <col min="8455" max="8455" width="2.83203125" customWidth="1"/>
    <col min="8705" max="8705" width="2.83203125" customWidth="1"/>
    <col min="8706" max="8706" width="44.83203125" customWidth="1"/>
    <col min="8707" max="8707" width="2.83203125" customWidth="1"/>
    <col min="8708" max="8708" width="16.83203125" customWidth="1"/>
    <col min="8709" max="8709" width="2.83203125" customWidth="1"/>
    <col min="8710" max="8710" width="16.83203125" customWidth="1"/>
    <col min="8711" max="8711" width="2.83203125" customWidth="1"/>
    <col min="8961" max="8961" width="2.83203125" customWidth="1"/>
    <col min="8962" max="8962" width="44.83203125" customWidth="1"/>
    <col min="8963" max="8963" width="2.83203125" customWidth="1"/>
    <col min="8964" max="8964" width="16.83203125" customWidth="1"/>
    <col min="8965" max="8965" width="2.83203125" customWidth="1"/>
    <col min="8966" max="8966" width="16.83203125" customWidth="1"/>
    <col min="8967" max="8967" width="2.83203125" customWidth="1"/>
    <col min="9217" max="9217" width="2.83203125" customWidth="1"/>
    <col min="9218" max="9218" width="44.83203125" customWidth="1"/>
    <col min="9219" max="9219" width="2.83203125" customWidth="1"/>
    <col min="9220" max="9220" width="16.83203125" customWidth="1"/>
    <col min="9221" max="9221" width="2.83203125" customWidth="1"/>
    <col min="9222" max="9222" width="16.83203125" customWidth="1"/>
    <col min="9223" max="9223" width="2.83203125" customWidth="1"/>
    <col min="9473" max="9473" width="2.83203125" customWidth="1"/>
    <col min="9474" max="9474" width="44.83203125" customWidth="1"/>
    <col min="9475" max="9475" width="2.83203125" customWidth="1"/>
    <col min="9476" max="9476" width="16.83203125" customWidth="1"/>
    <col min="9477" max="9477" width="2.83203125" customWidth="1"/>
    <col min="9478" max="9478" width="16.83203125" customWidth="1"/>
    <col min="9479" max="9479" width="2.83203125" customWidth="1"/>
    <col min="9729" max="9729" width="2.83203125" customWidth="1"/>
    <col min="9730" max="9730" width="44.83203125" customWidth="1"/>
    <col min="9731" max="9731" width="2.83203125" customWidth="1"/>
    <col min="9732" max="9732" width="16.83203125" customWidth="1"/>
    <col min="9733" max="9733" width="2.83203125" customWidth="1"/>
    <col min="9734" max="9734" width="16.83203125" customWidth="1"/>
    <col min="9735" max="9735" width="2.83203125" customWidth="1"/>
    <col min="9985" max="9985" width="2.83203125" customWidth="1"/>
    <col min="9986" max="9986" width="44.83203125" customWidth="1"/>
    <col min="9987" max="9987" width="2.83203125" customWidth="1"/>
    <col min="9988" max="9988" width="16.83203125" customWidth="1"/>
    <col min="9989" max="9989" width="2.83203125" customWidth="1"/>
    <col min="9990" max="9990" width="16.83203125" customWidth="1"/>
    <col min="9991" max="9991" width="2.83203125" customWidth="1"/>
    <col min="10241" max="10241" width="2.83203125" customWidth="1"/>
    <col min="10242" max="10242" width="44.83203125" customWidth="1"/>
    <col min="10243" max="10243" width="2.83203125" customWidth="1"/>
    <col min="10244" max="10244" width="16.83203125" customWidth="1"/>
    <col min="10245" max="10245" width="2.83203125" customWidth="1"/>
    <col min="10246" max="10246" width="16.83203125" customWidth="1"/>
    <col min="10247" max="10247" width="2.83203125" customWidth="1"/>
    <col min="10497" max="10497" width="2.83203125" customWidth="1"/>
    <col min="10498" max="10498" width="44.83203125" customWidth="1"/>
    <col min="10499" max="10499" width="2.83203125" customWidth="1"/>
    <col min="10500" max="10500" width="16.83203125" customWidth="1"/>
    <col min="10501" max="10501" width="2.83203125" customWidth="1"/>
    <col min="10502" max="10502" width="16.83203125" customWidth="1"/>
    <col min="10503" max="10503" width="2.83203125" customWidth="1"/>
    <col min="10753" max="10753" width="2.83203125" customWidth="1"/>
    <col min="10754" max="10754" width="44.83203125" customWidth="1"/>
    <col min="10755" max="10755" width="2.83203125" customWidth="1"/>
    <col min="10756" max="10756" width="16.83203125" customWidth="1"/>
    <col min="10757" max="10757" width="2.83203125" customWidth="1"/>
    <col min="10758" max="10758" width="16.83203125" customWidth="1"/>
    <col min="10759" max="10759" width="2.83203125" customWidth="1"/>
    <col min="11009" max="11009" width="2.83203125" customWidth="1"/>
    <col min="11010" max="11010" width="44.83203125" customWidth="1"/>
    <col min="11011" max="11011" width="2.83203125" customWidth="1"/>
    <col min="11012" max="11012" width="16.83203125" customWidth="1"/>
    <col min="11013" max="11013" width="2.83203125" customWidth="1"/>
    <col min="11014" max="11014" width="16.83203125" customWidth="1"/>
    <col min="11015" max="11015" width="2.83203125" customWidth="1"/>
    <col min="11265" max="11265" width="2.83203125" customWidth="1"/>
    <col min="11266" max="11266" width="44.83203125" customWidth="1"/>
    <col min="11267" max="11267" width="2.83203125" customWidth="1"/>
    <col min="11268" max="11268" width="16.83203125" customWidth="1"/>
    <col min="11269" max="11269" width="2.83203125" customWidth="1"/>
    <col min="11270" max="11270" width="16.83203125" customWidth="1"/>
    <col min="11271" max="11271" width="2.83203125" customWidth="1"/>
    <col min="11521" max="11521" width="2.83203125" customWidth="1"/>
    <col min="11522" max="11522" width="44.83203125" customWidth="1"/>
    <col min="11523" max="11523" width="2.83203125" customWidth="1"/>
    <col min="11524" max="11524" width="16.83203125" customWidth="1"/>
    <col min="11525" max="11525" width="2.83203125" customWidth="1"/>
    <col min="11526" max="11526" width="16.83203125" customWidth="1"/>
    <col min="11527" max="11527" width="2.83203125" customWidth="1"/>
    <col min="11777" max="11777" width="2.83203125" customWidth="1"/>
    <col min="11778" max="11778" width="44.83203125" customWidth="1"/>
    <col min="11779" max="11779" width="2.83203125" customWidth="1"/>
    <col min="11780" max="11780" width="16.83203125" customWidth="1"/>
    <col min="11781" max="11781" width="2.83203125" customWidth="1"/>
    <col min="11782" max="11782" width="16.83203125" customWidth="1"/>
    <col min="11783" max="11783" width="2.83203125" customWidth="1"/>
    <col min="12033" max="12033" width="2.83203125" customWidth="1"/>
    <col min="12034" max="12034" width="44.83203125" customWidth="1"/>
    <col min="12035" max="12035" width="2.83203125" customWidth="1"/>
    <col min="12036" max="12036" width="16.83203125" customWidth="1"/>
    <col min="12037" max="12037" width="2.83203125" customWidth="1"/>
    <col min="12038" max="12038" width="16.83203125" customWidth="1"/>
    <col min="12039" max="12039" width="2.83203125" customWidth="1"/>
    <col min="12289" max="12289" width="2.83203125" customWidth="1"/>
    <col min="12290" max="12290" width="44.83203125" customWidth="1"/>
    <col min="12291" max="12291" width="2.83203125" customWidth="1"/>
    <col min="12292" max="12292" width="16.83203125" customWidth="1"/>
    <col min="12293" max="12293" width="2.83203125" customWidth="1"/>
    <col min="12294" max="12294" width="16.83203125" customWidth="1"/>
    <col min="12295" max="12295" width="2.83203125" customWidth="1"/>
    <col min="12545" max="12545" width="2.83203125" customWidth="1"/>
    <col min="12546" max="12546" width="44.83203125" customWidth="1"/>
    <col min="12547" max="12547" width="2.83203125" customWidth="1"/>
    <col min="12548" max="12548" width="16.83203125" customWidth="1"/>
    <col min="12549" max="12549" width="2.83203125" customWidth="1"/>
    <col min="12550" max="12550" width="16.83203125" customWidth="1"/>
    <col min="12551" max="12551" width="2.83203125" customWidth="1"/>
    <col min="12801" max="12801" width="2.83203125" customWidth="1"/>
    <col min="12802" max="12802" width="44.83203125" customWidth="1"/>
    <col min="12803" max="12803" width="2.83203125" customWidth="1"/>
    <col min="12804" max="12804" width="16.83203125" customWidth="1"/>
    <col min="12805" max="12805" width="2.83203125" customWidth="1"/>
    <col min="12806" max="12806" width="16.83203125" customWidth="1"/>
    <col min="12807" max="12807" width="2.83203125" customWidth="1"/>
    <col min="13057" max="13057" width="2.83203125" customWidth="1"/>
    <col min="13058" max="13058" width="44.83203125" customWidth="1"/>
    <col min="13059" max="13059" width="2.83203125" customWidth="1"/>
    <col min="13060" max="13060" width="16.83203125" customWidth="1"/>
    <col min="13061" max="13061" width="2.83203125" customWidth="1"/>
    <col min="13062" max="13062" width="16.83203125" customWidth="1"/>
    <col min="13063" max="13063" width="2.83203125" customWidth="1"/>
    <col min="13313" max="13313" width="2.83203125" customWidth="1"/>
    <col min="13314" max="13314" width="44.83203125" customWidth="1"/>
    <col min="13315" max="13315" width="2.83203125" customWidth="1"/>
    <col min="13316" max="13316" width="16.83203125" customWidth="1"/>
    <col min="13317" max="13317" width="2.83203125" customWidth="1"/>
    <col min="13318" max="13318" width="16.83203125" customWidth="1"/>
    <col min="13319" max="13319" width="2.83203125" customWidth="1"/>
    <col min="13569" max="13569" width="2.83203125" customWidth="1"/>
    <col min="13570" max="13570" width="44.83203125" customWidth="1"/>
    <col min="13571" max="13571" width="2.83203125" customWidth="1"/>
    <col min="13572" max="13572" width="16.83203125" customWidth="1"/>
    <col min="13573" max="13573" width="2.83203125" customWidth="1"/>
    <col min="13574" max="13574" width="16.83203125" customWidth="1"/>
    <col min="13575" max="13575" width="2.83203125" customWidth="1"/>
    <col min="13825" max="13825" width="2.83203125" customWidth="1"/>
    <col min="13826" max="13826" width="44.83203125" customWidth="1"/>
    <col min="13827" max="13827" width="2.83203125" customWidth="1"/>
    <col min="13828" max="13828" width="16.83203125" customWidth="1"/>
    <col min="13829" max="13829" width="2.83203125" customWidth="1"/>
    <col min="13830" max="13830" width="16.83203125" customWidth="1"/>
    <col min="13831" max="13831" width="2.83203125" customWidth="1"/>
    <col min="14081" max="14081" width="2.83203125" customWidth="1"/>
    <col min="14082" max="14082" width="44.83203125" customWidth="1"/>
    <col min="14083" max="14083" width="2.83203125" customWidth="1"/>
    <col min="14084" max="14084" width="16.83203125" customWidth="1"/>
    <col min="14085" max="14085" width="2.83203125" customWidth="1"/>
    <col min="14086" max="14086" width="16.83203125" customWidth="1"/>
    <col min="14087" max="14087" width="2.83203125" customWidth="1"/>
    <col min="14337" max="14337" width="2.83203125" customWidth="1"/>
    <col min="14338" max="14338" width="44.83203125" customWidth="1"/>
    <col min="14339" max="14339" width="2.83203125" customWidth="1"/>
    <col min="14340" max="14340" width="16.83203125" customWidth="1"/>
    <col min="14341" max="14341" width="2.83203125" customWidth="1"/>
    <col min="14342" max="14342" width="16.83203125" customWidth="1"/>
    <col min="14343" max="14343" width="2.83203125" customWidth="1"/>
    <col min="14593" max="14593" width="2.83203125" customWidth="1"/>
    <col min="14594" max="14594" width="44.83203125" customWidth="1"/>
    <col min="14595" max="14595" width="2.83203125" customWidth="1"/>
    <col min="14596" max="14596" width="16.83203125" customWidth="1"/>
    <col min="14597" max="14597" width="2.83203125" customWidth="1"/>
    <col min="14598" max="14598" width="16.83203125" customWidth="1"/>
    <col min="14599" max="14599" width="2.83203125" customWidth="1"/>
    <col min="14849" max="14849" width="2.83203125" customWidth="1"/>
    <col min="14850" max="14850" width="44.83203125" customWidth="1"/>
    <col min="14851" max="14851" width="2.83203125" customWidth="1"/>
    <col min="14852" max="14852" width="16.83203125" customWidth="1"/>
    <col min="14853" max="14853" width="2.83203125" customWidth="1"/>
    <col min="14854" max="14854" width="16.83203125" customWidth="1"/>
    <col min="14855" max="14855" width="2.83203125" customWidth="1"/>
    <col min="15105" max="15105" width="2.83203125" customWidth="1"/>
    <col min="15106" max="15106" width="44.83203125" customWidth="1"/>
    <col min="15107" max="15107" width="2.83203125" customWidth="1"/>
    <col min="15108" max="15108" width="16.83203125" customWidth="1"/>
    <col min="15109" max="15109" width="2.83203125" customWidth="1"/>
    <col min="15110" max="15110" width="16.83203125" customWidth="1"/>
    <col min="15111" max="15111" width="2.83203125" customWidth="1"/>
    <col min="15361" max="15361" width="2.83203125" customWidth="1"/>
    <col min="15362" max="15362" width="44.83203125" customWidth="1"/>
    <col min="15363" max="15363" width="2.83203125" customWidth="1"/>
    <col min="15364" max="15364" width="16.83203125" customWidth="1"/>
    <col min="15365" max="15365" width="2.83203125" customWidth="1"/>
    <col min="15366" max="15366" width="16.83203125" customWidth="1"/>
    <col min="15367" max="15367" width="2.83203125" customWidth="1"/>
    <col min="15617" max="15617" width="2.83203125" customWidth="1"/>
    <col min="15618" max="15618" width="44.83203125" customWidth="1"/>
    <col min="15619" max="15619" width="2.83203125" customWidth="1"/>
    <col min="15620" max="15620" width="16.83203125" customWidth="1"/>
    <col min="15621" max="15621" width="2.83203125" customWidth="1"/>
    <col min="15622" max="15622" width="16.83203125" customWidth="1"/>
    <col min="15623" max="15623" width="2.83203125" customWidth="1"/>
    <col min="15873" max="15873" width="2.83203125" customWidth="1"/>
    <col min="15874" max="15874" width="44.83203125" customWidth="1"/>
    <col min="15875" max="15875" width="2.83203125" customWidth="1"/>
    <col min="15876" max="15876" width="16.83203125" customWidth="1"/>
    <col min="15877" max="15877" width="2.83203125" customWidth="1"/>
    <col min="15878" max="15878" width="16.83203125" customWidth="1"/>
    <col min="15879" max="15879" width="2.83203125" customWidth="1"/>
    <col min="16129" max="16129" width="2.83203125" customWidth="1"/>
    <col min="16130" max="16130" width="44.83203125" customWidth="1"/>
    <col min="16131" max="16131" width="2.83203125" customWidth="1"/>
    <col min="16132" max="16132" width="16.83203125" customWidth="1"/>
    <col min="16133" max="16133" width="2.83203125" customWidth="1"/>
    <col min="16134" max="16134" width="16.83203125" customWidth="1"/>
    <col min="16135" max="16135" width="2.83203125" customWidth="1"/>
  </cols>
  <sheetData>
    <row r="1" spans="1:7" x14ac:dyDescent="0.2">
      <c r="A1" s="109"/>
      <c r="B1" s="110"/>
      <c r="C1" s="110"/>
      <c r="D1" s="110"/>
      <c r="E1" s="110"/>
      <c r="F1" s="110"/>
      <c r="G1" s="111"/>
    </row>
    <row r="2" spans="1:7" ht="15.75" x14ac:dyDescent="0.2">
      <c r="A2" s="1"/>
      <c r="B2" s="113" t="s">
        <v>213</v>
      </c>
      <c r="C2" s="113"/>
      <c r="D2" s="113"/>
      <c r="E2" s="114"/>
      <c r="F2" s="114"/>
      <c r="G2" s="3"/>
    </row>
    <row r="3" spans="1:7" x14ac:dyDescent="0.2">
      <c r="A3" s="88"/>
      <c r="B3" s="89"/>
      <c r="C3" s="90"/>
      <c r="D3" s="90"/>
      <c r="E3" s="90"/>
      <c r="F3" s="90"/>
      <c r="G3" s="91"/>
    </row>
    <row r="4" spans="1:7" x14ac:dyDescent="0.2">
      <c r="A4" s="88"/>
      <c r="B4" s="121" t="s">
        <v>224</v>
      </c>
      <c r="C4" s="123"/>
      <c r="D4" s="123"/>
      <c r="E4" s="123"/>
      <c r="F4" s="123"/>
      <c r="G4" s="91"/>
    </row>
    <row r="5" spans="1:7" x14ac:dyDescent="0.2">
      <c r="A5" s="88"/>
      <c r="B5" s="123"/>
      <c r="C5" s="123"/>
      <c r="D5" s="123"/>
      <c r="E5" s="123"/>
      <c r="F5" s="123"/>
      <c r="G5" s="91"/>
    </row>
    <row r="6" spans="1:7" x14ac:dyDescent="0.2">
      <c r="A6" s="88"/>
      <c r="B6" s="123"/>
      <c r="C6" s="123"/>
      <c r="D6" s="123"/>
      <c r="E6" s="123"/>
      <c r="F6" s="123"/>
      <c r="G6" s="91"/>
    </row>
    <row r="7" spans="1:7" x14ac:dyDescent="0.2">
      <c r="A7" s="88"/>
      <c r="B7" s="123"/>
      <c r="C7" s="123"/>
      <c r="D7" s="123"/>
      <c r="E7" s="123"/>
      <c r="F7" s="123"/>
      <c r="G7" s="91"/>
    </row>
    <row r="8" spans="1:7" x14ac:dyDescent="0.2">
      <c r="A8" s="88"/>
      <c r="B8" s="123"/>
      <c r="C8" s="123"/>
      <c r="D8" s="123"/>
      <c r="E8" s="123"/>
      <c r="F8" s="123"/>
      <c r="G8" s="91"/>
    </row>
    <row r="9" spans="1:7" x14ac:dyDescent="0.2">
      <c r="A9" s="88"/>
      <c r="B9" s="123"/>
      <c r="C9" s="123"/>
      <c r="D9" s="123"/>
      <c r="E9" s="123"/>
      <c r="F9" s="123"/>
      <c r="G9" s="91"/>
    </row>
    <row r="10" spans="1:7" x14ac:dyDescent="0.2">
      <c r="A10" s="88"/>
      <c r="B10" s="92"/>
      <c r="C10" s="92"/>
      <c r="D10" s="92"/>
      <c r="E10" s="92"/>
      <c r="F10" s="92"/>
      <c r="G10" s="91"/>
    </row>
    <row r="11" spans="1:7" x14ac:dyDescent="0.2">
      <c r="A11" s="88"/>
      <c r="B11" s="92" t="s">
        <v>220</v>
      </c>
      <c r="C11" s="93"/>
      <c r="D11" s="92"/>
      <c r="E11" s="92"/>
      <c r="F11" s="92"/>
      <c r="G11" s="91"/>
    </row>
    <row r="12" spans="1:7" ht="12.75" customHeight="1" x14ac:dyDescent="0.2">
      <c r="A12" s="88"/>
      <c r="B12" s="92" t="s">
        <v>221</v>
      </c>
      <c r="C12" s="92"/>
      <c r="D12" s="92"/>
      <c r="E12" s="92"/>
      <c r="F12" s="92"/>
      <c r="G12" s="91"/>
    </row>
    <row r="13" spans="1:7" x14ac:dyDescent="0.2">
      <c r="A13" s="88"/>
      <c r="B13" s="92"/>
      <c r="C13" s="92"/>
      <c r="D13" s="92"/>
      <c r="E13" s="92"/>
      <c r="F13" s="92"/>
      <c r="G13" s="91"/>
    </row>
    <row r="14" spans="1:7" x14ac:dyDescent="0.2">
      <c r="A14" s="88"/>
      <c r="B14" s="94" t="s">
        <v>1</v>
      </c>
      <c r="C14" s="90"/>
      <c r="D14" s="95" t="s">
        <v>222</v>
      </c>
      <c r="E14" s="90"/>
      <c r="F14" s="95" t="s">
        <v>223</v>
      </c>
      <c r="G14" s="91"/>
    </row>
    <row r="15" spans="1:7" x14ac:dyDescent="0.2">
      <c r="A15" s="88"/>
      <c r="B15" s="90" t="s">
        <v>214</v>
      </c>
      <c r="C15" s="90"/>
      <c r="D15" s="97">
        <v>5.1999999999999998E-3</v>
      </c>
      <c r="E15" s="90"/>
      <c r="F15" s="97">
        <v>5.1999999999999998E-3</v>
      </c>
      <c r="G15" s="91"/>
    </row>
    <row r="16" spans="1:7" x14ac:dyDescent="0.2">
      <c r="A16" s="88"/>
      <c r="B16" s="90" t="s">
        <v>216</v>
      </c>
      <c r="C16" s="90"/>
      <c r="D16" s="97">
        <v>8.4000000000000005E-2</v>
      </c>
      <c r="E16" s="90"/>
      <c r="F16" s="97"/>
      <c r="G16" s="91"/>
    </row>
    <row r="17" spans="1:7" x14ac:dyDescent="0.2">
      <c r="A17" s="88"/>
      <c r="B17" s="90" t="s">
        <v>215</v>
      </c>
      <c r="C17" s="90"/>
      <c r="D17" s="97"/>
      <c r="E17" s="90"/>
      <c r="F17" s="97">
        <v>8.8200000000000001E-2</v>
      </c>
      <c r="G17" s="91"/>
    </row>
    <row r="18" spans="1:7" x14ac:dyDescent="0.2">
      <c r="A18" s="88"/>
      <c r="B18" s="90" t="s">
        <v>217</v>
      </c>
      <c r="C18" s="90"/>
      <c r="D18" s="112">
        <v>0.82499999999999996</v>
      </c>
      <c r="E18" s="90"/>
      <c r="F18" s="97"/>
      <c r="G18" s="91"/>
    </row>
    <row r="19" spans="1:7" x14ac:dyDescent="0.2">
      <c r="A19" s="88"/>
      <c r="B19" s="90" t="s">
        <v>218</v>
      </c>
      <c r="C19" s="90"/>
      <c r="D19" s="97"/>
      <c r="E19" s="90"/>
      <c r="F19" s="112">
        <v>0.51500000000000001</v>
      </c>
      <c r="G19" s="91"/>
    </row>
    <row r="20" spans="1:7" x14ac:dyDescent="0.2">
      <c r="A20" s="88"/>
      <c r="B20" s="90"/>
      <c r="C20" s="90"/>
      <c r="D20" s="100"/>
      <c r="E20" s="90"/>
      <c r="F20" s="100"/>
      <c r="G20" s="91"/>
    </row>
    <row r="21" spans="1:7" x14ac:dyDescent="0.2">
      <c r="A21" s="88"/>
      <c r="B21" s="101" t="s">
        <v>219</v>
      </c>
      <c r="C21" s="90"/>
      <c r="D21" s="70">
        <f>D15+(D18*(D16-D15))</f>
        <v>7.0209999999999995E-2</v>
      </c>
      <c r="E21" s="90"/>
      <c r="F21" s="70">
        <f>F15+(F19*(F17-F15))</f>
        <v>4.7945000000000002E-2</v>
      </c>
      <c r="G21" s="91"/>
    </row>
    <row r="22" spans="1:7" x14ac:dyDescent="0.2">
      <c r="A22" s="88"/>
      <c r="B22" s="90"/>
      <c r="C22" s="90"/>
      <c r="D22" s="105"/>
      <c r="E22" s="90"/>
      <c r="F22" s="105"/>
      <c r="G22" s="91"/>
    </row>
    <row r="23" spans="1:7" ht="13.5" thickBot="1" x14ac:dyDescent="0.25">
      <c r="A23" s="106"/>
      <c r="B23" s="107"/>
      <c r="C23" s="107"/>
      <c r="D23" s="107"/>
      <c r="E23" s="107"/>
      <c r="F23" s="107"/>
      <c r="G23" s="108"/>
    </row>
  </sheetData>
  <mergeCells count="2">
    <mergeCell ref="B2:F2"/>
    <mergeCell ref="B4:F9"/>
  </mergeCells>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workbookViewId="0"/>
  </sheetViews>
  <sheetFormatPr defaultRowHeight="12.75" x14ac:dyDescent="0.2"/>
  <cols>
    <col min="1" max="1" width="2.83203125" customWidth="1"/>
    <col min="2" max="2" width="44.83203125" customWidth="1"/>
    <col min="3" max="3" width="2.83203125" customWidth="1"/>
    <col min="4" max="4" width="16.83203125" customWidth="1"/>
    <col min="5" max="5" width="2.83203125" customWidth="1"/>
    <col min="6" max="6" width="16.83203125" customWidth="1"/>
    <col min="7" max="7" width="2.83203125" customWidth="1"/>
  </cols>
  <sheetData>
    <row r="1" spans="1:7" x14ac:dyDescent="0.2">
      <c r="A1" s="5"/>
      <c r="B1" s="6"/>
      <c r="C1" s="6"/>
      <c r="D1" s="6"/>
      <c r="E1" s="6"/>
      <c r="F1" s="6"/>
      <c r="G1" s="7"/>
    </row>
    <row r="2" spans="1:7" ht="15.75" x14ac:dyDescent="0.2">
      <c r="A2" s="1"/>
      <c r="B2" s="113" t="s">
        <v>225</v>
      </c>
      <c r="C2" s="113"/>
      <c r="D2" s="113"/>
      <c r="E2" s="114"/>
      <c r="F2" s="114"/>
      <c r="G2" s="3"/>
    </row>
    <row r="3" spans="1:7" x14ac:dyDescent="0.2">
      <c r="A3" s="8"/>
      <c r="B3" s="9"/>
      <c r="C3" s="10"/>
      <c r="D3" s="10"/>
      <c r="E3" s="10"/>
      <c r="F3" s="10"/>
      <c r="G3" s="11"/>
    </row>
    <row r="4" spans="1:7" x14ac:dyDescent="0.2">
      <c r="A4" s="8"/>
      <c r="B4" s="124" t="s">
        <v>163</v>
      </c>
      <c r="C4" s="123"/>
      <c r="D4" s="123"/>
      <c r="E4" s="123"/>
      <c r="F4" s="123"/>
      <c r="G4" s="11"/>
    </row>
    <row r="5" spans="1:7" x14ac:dyDescent="0.2">
      <c r="A5" s="8"/>
      <c r="B5" s="123"/>
      <c r="C5" s="123"/>
      <c r="D5" s="123"/>
      <c r="E5" s="123"/>
      <c r="F5" s="123"/>
      <c r="G5" s="11"/>
    </row>
    <row r="6" spans="1:7" x14ac:dyDescent="0.2">
      <c r="A6" s="8"/>
      <c r="B6" s="123"/>
      <c r="C6" s="123"/>
      <c r="D6" s="123"/>
      <c r="E6" s="123"/>
      <c r="F6" s="123"/>
      <c r="G6" s="11"/>
    </row>
    <row r="7" spans="1:7" x14ac:dyDescent="0.2">
      <c r="A7" s="8"/>
      <c r="B7" s="27"/>
      <c r="C7" s="27"/>
      <c r="D7" s="27"/>
      <c r="E7" s="27"/>
      <c r="F7" s="27"/>
      <c r="G7" s="11"/>
    </row>
    <row r="8" spans="1:7" x14ac:dyDescent="0.2">
      <c r="A8" s="8"/>
      <c r="B8" s="28" t="s">
        <v>160</v>
      </c>
      <c r="C8" s="28"/>
      <c r="D8" s="28"/>
      <c r="E8" s="28"/>
      <c r="F8" s="28"/>
      <c r="G8" s="11"/>
    </row>
    <row r="9" spans="1:7" x14ac:dyDescent="0.2">
      <c r="A9" s="8"/>
      <c r="B9" s="28"/>
      <c r="C9" s="28"/>
      <c r="D9" s="28"/>
      <c r="E9" s="28"/>
      <c r="F9" s="28"/>
      <c r="G9" s="11"/>
    </row>
    <row r="10" spans="1:7" x14ac:dyDescent="0.2">
      <c r="A10" s="8"/>
      <c r="B10" s="125" t="s">
        <v>161</v>
      </c>
      <c r="C10" s="125"/>
      <c r="D10" s="125"/>
      <c r="E10" s="125"/>
      <c r="F10" s="125"/>
      <c r="G10" s="11"/>
    </row>
    <row r="11" spans="1:7" x14ac:dyDescent="0.2">
      <c r="A11" s="8"/>
      <c r="B11" s="125"/>
      <c r="C11" s="125"/>
      <c r="D11" s="125"/>
      <c r="E11" s="125"/>
      <c r="F11" s="125"/>
      <c r="G11" s="11"/>
    </row>
    <row r="12" spans="1:7" x14ac:dyDescent="0.2">
      <c r="A12" s="8"/>
      <c r="B12" s="10"/>
      <c r="C12" s="10"/>
      <c r="D12" s="10"/>
      <c r="E12" s="10"/>
      <c r="F12" s="10"/>
      <c r="G12" s="11"/>
    </row>
    <row r="13" spans="1:7" x14ac:dyDescent="0.2">
      <c r="A13" s="8"/>
      <c r="B13" s="13" t="s">
        <v>1</v>
      </c>
      <c r="C13" s="10"/>
      <c r="D13" s="14" t="s">
        <v>183</v>
      </c>
      <c r="E13" s="10"/>
      <c r="F13" s="14" t="s">
        <v>184</v>
      </c>
      <c r="G13" s="11"/>
    </row>
    <row r="14" spans="1:7" x14ac:dyDescent="0.2">
      <c r="A14" s="8"/>
      <c r="B14" s="10" t="s">
        <v>162</v>
      </c>
      <c r="C14" s="10"/>
      <c r="D14" s="15">
        <v>1.1000000000000001</v>
      </c>
      <c r="E14" s="10"/>
      <c r="F14" s="15">
        <v>0.8</v>
      </c>
      <c r="G14" s="11"/>
    </row>
    <row r="15" spans="1:7" x14ac:dyDescent="0.2">
      <c r="A15" s="8"/>
      <c r="B15" s="10" t="s">
        <v>3</v>
      </c>
      <c r="C15" s="10"/>
      <c r="D15" s="16">
        <v>7.0000000000000007E-2</v>
      </c>
      <c r="E15" s="10"/>
      <c r="F15" s="16">
        <v>7.0000000000000007E-2</v>
      </c>
      <c r="G15" s="11"/>
    </row>
    <row r="16" spans="1:7" x14ac:dyDescent="0.2">
      <c r="A16" s="8"/>
      <c r="B16" s="10" t="s">
        <v>4</v>
      </c>
      <c r="C16" s="10"/>
      <c r="D16" s="16">
        <v>0.03</v>
      </c>
      <c r="E16" s="10"/>
      <c r="F16" s="16">
        <v>0.03</v>
      </c>
      <c r="G16" s="11"/>
    </row>
    <row r="17" spans="1:7" x14ac:dyDescent="0.2">
      <c r="A17" s="8"/>
      <c r="B17" s="10" t="s">
        <v>5</v>
      </c>
      <c r="C17" s="10"/>
      <c r="D17" s="16">
        <v>0.25</v>
      </c>
      <c r="E17" s="10"/>
      <c r="F17" s="16">
        <v>0.25</v>
      </c>
      <c r="G17" s="11"/>
    </row>
    <row r="18" spans="1:7" x14ac:dyDescent="0.2">
      <c r="A18" s="8"/>
      <c r="B18" s="10" t="s">
        <v>6</v>
      </c>
      <c r="C18" s="10"/>
      <c r="D18" s="16">
        <v>0.08</v>
      </c>
      <c r="E18" s="10"/>
      <c r="F18" s="16">
        <v>0.08</v>
      </c>
      <c r="G18" s="11"/>
    </row>
    <row r="19" spans="1:7" x14ac:dyDescent="0.2">
      <c r="A19" s="8"/>
      <c r="B19" s="10"/>
      <c r="C19" s="10"/>
      <c r="D19" s="16"/>
      <c r="E19" s="10"/>
      <c r="F19" s="16"/>
      <c r="G19" s="11"/>
    </row>
    <row r="20" spans="1:7" x14ac:dyDescent="0.2">
      <c r="A20" s="8"/>
      <c r="B20" s="10" t="s">
        <v>7</v>
      </c>
      <c r="C20" s="10"/>
      <c r="D20" s="17"/>
      <c r="E20" s="10"/>
      <c r="F20" s="17"/>
      <c r="G20" s="11"/>
    </row>
    <row r="21" spans="1:7" x14ac:dyDescent="0.2">
      <c r="A21" s="8"/>
      <c r="B21" s="10" t="s">
        <v>46</v>
      </c>
      <c r="C21" s="10"/>
      <c r="D21" s="18">
        <v>0.6</v>
      </c>
      <c r="E21" s="10"/>
      <c r="F21" s="18">
        <v>0.6</v>
      </c>
      <c r="G21" s="11"/>
    </row>
    <row r="22" spans="1:7" x14ac:dyDescent="0.2">
      <c r="A22" s="8"/>
      <c r="B22" s="10" t="s">
        <v>47</v>
      </c>
      <c r="C22" s="10"/>
      <c r="D22" s="18">
        <v>0.4</v>
      </c>
      <c r="E22" s="10"/>
      <c r="F22" s="18">
        <v>0.4</v>
      </c>
      <c r="G22" s="11"/>
    </row>
    <row r="23" spans="1:7" x14ac:dyDescent="0.2">
      <c r="A23" s="8"/>
      <c r="B23" s="10"/>
      <c r="C23" s="10"/>
      <c r="D23" s="19"/>
      <c r="E23" s="10"/>
      <c r="F23" s="19"/>
      <c r="G23" s="11"/>
    </row>
    <row r="24" spans="1:7" x14ac:dyDescent="0.2">
      <c r="A24" s="8"/>
      <c r="B24" s="13" t="s">
        <v>2</v>
      </c>
      <c r="C24" s="10"/>
      <c r="D24" s="19"/>
      <c r="E24" s="10"/>
      <c r="F24" s="19"/>
      <c r="G24" s="11"/>
    </row>
    <row r="25" spans="1:7" x14ac:dyDescent="0.2">
      <c r="A25" s="8"/>
      <c r="B25" s="12"/>
      <c r="C25" s="10"/>
      <c r="D25" s="19"/>
      <c r="E25" s="10"/>
      <c r="F25" s="19"/>
      <c r="G25" s="11"/>
    </row>
    <row r="26" spans="1:7" x14ac:dyDescent="0.2">
      <c r="A26" s="8"/>
      <c r="B26" s="10" t="s">
        <v>10</v>
      </c>
      <c r="C26" s="10"/>
      <c r="D26" s="20">
        <f>D15*(1-D17)</f>
        <v>5.2500000000000005E-2</v>
      </c>
      <c r="E26" s="10"/>
      <c r="F26" s="20">
        <f>F15*(1-F17)</f>
        <v>5.2500000000000005E-2</v>
      </c>
      <c r="G26" s="11"/>
    </row>
    <row r="27" spans="1:7" x14ac:dyDescent="0.2">
      <c r="A27" s="8"/>
      <c r="B27" s="10" t="s">
        <v>49</v>
      </c>
      <c r="C27" s="10"/>
      <c r="D27" s="20"/>
      <c r="E27" s="10"/>
      <c r="F27" s="20"/>
      <c r="G27" s="11"/>
    </row>
    <row r="28" spans="1:7" x14ac:dyDescent="0.2">
      <c r="A28" s="8"/>
      <c r="B28" s="10"/>
      <c r="C28" s="10"/>
      <c r="D28" s="20"/>
      <c r="E28" s="10"/>
      <c r="F28" s="20"/>
      <c r="G28" s="11"/>
    </row>
    <row r="29" spans="1:7" x14ac:dyDescent="0.2">
      <c r="A29" s="8"/>
      <c r="B29" s="10" t="s">
        <v>11</v>
      </c>
      <c r="C29" s="10"/>
      <c r="D29" s="21">
        <f>D16+D14*(D18-D16)</f>
        <v>8.5000000000000006E-2</v>
      </c>
      <c r="E29" s="10"/>
      <c r="F29" s="21">
        <f>F16+F14*(F18-F16)</f>
        <v>7.0000000000000007E-2</v>
      </c>
      <c r="G29" s="11"/>
    </row>
    <row r="30" spans="1:7" x14ac:dyDescent="0.2">
      <c r="A30" s="8"/>
      <c r="B30" s="10" t="s">
        <v>48</v>
      </c>
      <c r="C30" s="10"/>
      <c r="D30" s="22"/>
      <c r="E30" s="10"/>
      <c r="F30" s="22"/>
      <c r="G30" s="11"/>
    </row>
    <row r="31" spans="1:7" x14ac:dyDescent="0.2">
      <c r="A31" s="8"/>
      <c r="B31" s="10"/>
      <c r="C31" s="10"/>
      <c r="D31" s="22"/>
      <c r="E31" s="10"/>
      <c r="F31" s="22"/>
      <c r="G31" s="11"/>
    </row>
    <row r="32" spans="1:7" x14ac:dyDescent="0.2">
      <c r="A32" s="8"/>
      <c r="B32" s="12" t="s">
        <v>12</v>
      </c>
      <c r="C32" s="10"/>
      <c r="D32" s="71">
        <f>(D21*D26)+(D22*D29)</f>
        <v>6.5500000000000003E-2</v>
      </c>
      <c r="E32" s="10"/>
      <c r="F32" s="71">
        <f>(F21*F26)+(F22*F29)</f>
        <v>5.9500000000000004E-2</v>
      </c>
      <c r="G32" s="11"/>
    </row>
    <row r="33" spans="1:7" x14ac:dyDescent="0.2">
      <c r="A33" s="8"/>
      <c r="B33" s="10" t="s">
        <v>50</v>
      </c>
      <c r="C33" s="10"/>
      <c r="D33" s="23"/>
      <c r="E33" s="10"/>
      <c r="F33" s="23"/>
      <c r="G33" s="11"/>
    </row>
    <row r="34" spans="1:7" ht="13.5" thickBot="1" x14ac:dyDescent="0.25">
      <c r="A34" s="24"/>
      <c r="B34" s="25"/>
      <c r="C34" s="25"/>
      <c r="D34" s="25"/>
      <c r="E34" s="25"/>
      <c r="F34" s="25"/>
      <c r="G34" s="26"/>
    </row>
  </sheetData>
  <mergeCells count="3">
    <mergeCell ref="B2:F2"/>
    <mergeCell ref="B4:F6"/>
    <mergeCell ref="B10:F11"/>
  </mergeCells>
  <phoneticPr fontId="0" type="noConversion"/>
  <printOptions horizontalCentered="1"/>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sheetViews>
  <sheetFormatPr defaultRowHeight="12.75" x14ac:dyDescent="0.2"/>
  <cols>
    <col min="1" max="1" width="2.83203125" customWidth="1"/>
    <col min="2" max="2" width="32.83203125" customWidth="1"/>
    <col min="3" max="3" width="2.83203125" customWidth="1"/>
    <col min="4" max="4" width="14.83203125" customWidth="1"/>
    <col min="5" max="5" width="2.83203125" style="2" customWidth="1"/>
    <col min="6" max="6" width="14.83203125" customWidth="1"/>
    <col min="7" max="7" width="2.83203125" customWidth="1"/>
    <col min="8" max="8" width="14.83203125" customWidth="1"/>
    <col min="9" max="9" width="2.83203125" style="2" customWidth="1"/>
    <col min="10" max="10" width="14.83203125" customWidth="1"/>
    <col min="11" max="11" width="2.83203125" style="2" customWidth="1"/>
    <col min="12" max="12" width="14.83203125" customWidth="1"/>
    <col min="13" max="13" width="2.83203125" customWidth="1"/>
  </cols>
  <sheetData>
    <row r="1" spans="1:13" x14ac:dyDescent="0.2">
      <c r="A1" s="5"/>
      <c r="B1" s="6"/>
      <c r="C1" s="6"/>
      <c r="D1" s="6"/>
      <c r="E1" s="6"/>
      <c r="F1" s="6"/>
      <c r="G1" s="6"/>
      <c r="H1" s="6"/>
      <c r="I1" s="6"/>
      <c r="J1" s="6"/>
      <c r="K1" s="6"/>
      <c r="L1" s="6"/>
      <c r="M1" s="7"/>
    </row>
    <row r="2" spans="1:13" ht="18" customHeight="1" x14ac:dyDescent="0.2">
      <c r="A2" s="1"/>
      <c r="B2" s="113" t="s">
        <v>232</v>
      </c>
      <c r="C2" s="113"/>
      <c r="D2" s="113"/>
      <c r="E2" s="114"/>
      <c r="F2" s="114"/>
      <c r="G2" s="114"/>
      <c r="H2" s="114"/>
      <c r="I2" s="114"/>
      <c r="J2" s="114"/>
      <c r="K2" s="114"/>
      <c r="L2" s="114"/>
      <c r="M2" s="3"/>
    </row>
    <row r="3" spans="1:13" x14ac:dyDescent="0.2">
      <c r="A3" s="8"/>
      <c r="B3" s="9"/>
      <c r="C3" s="10"/>
      <c r="D3" s="10"/>
      <c r="E3" s="10"/>
      <c r="F3" s="10"/>
      <c r="G3" s="10"/>
      <c r="H3" s="10"/>
      <c r="I3" s="10"/>
      <c r="J3" s="10"/>
      <c r="K3" s="10"/>
      <c r="L3" s="10"/>
      <c r="M3" s="11"/>
    </row>
    <row r="4" spans="1:13" x14ac:dyDescent="0.2">
      <c r="A4" s="8"/>
      <c r="B4" s="128" t="s">
        <v>233</v>
      </c>
      <c r="C4" s="125"/>
      <c r="D4" s="125"/>
      <c r="E4" s="125"/>
      <c r="F4" s="125"/>
      <c r="G4" s="125"/>
      <c r="H4" s="125"/>
      <c r="I4" s="125"/>
      <c r="J4" s="125"/>
      <c r="K4" s="125"/>
      <c r="L4" s="125"/>
      <c r="M4" s="11"/>
    </row>
    <row r="5" spans="1:13" x14ac:dyDescent="0.2">
      <c r="A5" s="8"/>
      <c r="B5" s="125"/>
      <c r="C5" s="125"/>
      <c r="D5" s="125"/>
      <c r="E5" s="125"/>
      <c r="F5" s="125"/>
      <c r="G5" s="125"/>
      <c r="H5" s="125"/>
      <c r="I5" s="125"/>
      <c r="J5" s="125"/>
      <c r="K5" s="125"/>
      <c r="L5" s="125"/>
      <c r="M5" s="11"/>
    </row>
    <row r="6" spans="1:13" x14ac:dyDescent="0.2">
      <c r="A6" s="8"/>
      <c r="B6" s="123"/>
      <c r="C6" s="123"/>
      <c r="D6" s="123"/>
      <c r="E6" s="123"/>
      <c r="F6" s="123"/>
      <c r="G6" s="123"/>
      <c r="H6" s="123"/>
      <c r="I6" s="123"/>
      <c r="J6" s="123"/>
      <c r="K6" s="123"/>
      <c r="L6" s="123"/>
      <c r="M6" s="11"/>
    </row>
    <row r="7" spans="1:13" x14ac:dyDescent="0.2">
      <c r="A7" s="8"/>
      <c r="B7" s="123"/>
      <c r="C7" s="123"/>
      <c r="D7" s="123"/>
      <c r="E7" s="123"/>
      <c r="F7" s="123"/>
      <c r="G7" s="123"/>
      <c r="H7" s="123"/>
      <c r="I7" s="123"/>
      <c r="J7" s="123"/>
      <c r="K7" s="123"/>
      <c r="L7" s="123"/>
      <c r="M7" s="11"/>
    </row>
    <row r="8" spans="1:13" x14ac:dyDescent="0.2">
      <c r="A8" s="8"/>
      <c r="B8" s="123"/>
      <c r="C8" s="123"/>
      <c r="D8" s="123"/>
      <c r="E8" s="123"/>
      <c r="F8" s="123"/>
      <c r="G8" s="123"/>
      <c r="H8" s="123"/>
      <c r="I8" s="123"/>
      <c r="J8" s="123"/>
      <c r="K8" s="123"/>
      <c r="L8" s="123"/>
      <c r="M8" s="11"/>
    </row>
    <row r="9" spans="1:13" x14ac:dyDescent="0.2">
      <c r="A9" s="8"/>
      <c r="B9" s="87"/>
      <c r="C9" s="87"/>
      <c r="D9" s="87"/>
      <c r="E9" s="87"/>
      <c r="F9" s="87"/>
      <c r="G9" s="87"/>
      <c r="H9" s="87"/>
      <c r="I9" s="87"/>
      <c r="J9" s="87"/>
      <c r="K9" s="87"/>
      <c r="L9" s="87"/>
      <c r="M9" s="11"/>
    </row>
    <row r="10" spans="1:13" x14ac:dyDescent="0.2">
      <c r="A10" s="8"/>
      <c r="B10" s="126" t="s">
        <v>234</v>
      </c>
      <c r="C10" s="116"/>
      <c r="D10" s="116"/>
      <c r="E10" s="116"/>
      <c r="F10" s="116"/>
      <c r="G10" s="116"/>
      <c r="H10" s="116"/>
      <c r="I10" s="116"/>
      <c r="J10" s="116"/>
      <c r="K10" s="116"/>
      <c r="L10" s="116"/>
      <c r="M10" s="11"/>
    </row>
    <row r="11" spans="1:13" x14ac:dyDescent="0.2">
      <c r="A11" s="8"/>
      <c r="B11" s="116"/>
      <c r="C11" s="116"/>
      <c r="D11" s="116"/>
      <c r="E11" s="116"/>
      <c r="F11" s="116"/>
      <c r="G11" s="116"/>
      <c r="H11" s="116"/>
      <c r="I11" s="116"/>
      <c r="J11" s="116"/>
      <c r="K11" s="116"/>
      <c r="L11" s="116"/>
      <c r="M11" s="11"/>
    </row>
    <row r="12" spans="1:13" x14ac:dyDescent="0.2">
      <c r="A12" s="8"/>
      <c r="B12" s="29"/>
      <c r="C12" s="29"/>
      <c r="D12" s="29"/>
      <c r="E12" s="29"/>
      <c r="F12" s="29"/>
      <c r="G12" s="29"/>
      <c r="H12" s="29"/>
      <c r="I12" s="29"/>
      <c r="J12" s="29"/>
      <c r="K12" s="29"/>
      <c r="L12" s="29"/>
      <c r="M12" s="11"/>
    </row>
    <row r="13" spans="1:13" x14ac:dyDescent="0.2">
      <c r="A13" s="8"/>
      <c r="B13" s="127" t="s">
        <v>235</v>
      </c>
      <c r="C13" s="116"/>
      <c r="D13" s="116"/>
      <c r="E13" s="116"/>
      <c r="F13" s="116"/>
      <c r="G13" s="116"/>
      <c r="H13" s="116"/>
      <c r="I13" s="116"/>
      <c r="J13" s="116"/>
      <c r="K13" s="116"/>
      <c r="L13" s="116"/>
      <c r="M13" s="11"/>
    </row>
    <row r="14" spans="1:13" x14ac:dyDescent="0.2">
      <c r="A14" s="8"/>
      <c r="B14" s="116"/>
      <c r="C14" s="116"/>
      <c r="D14" s="116"/>
      <c r="E14" s="116"/>
      <c r="F14" s="116"/>
      <c r="G14" s="116"/>
      <c r="H14" s="116"/>
      <c r="I14" s="116"/>
      <c r="J14" s="116"/>
      <c r="K14" s="116"/>
      <c r="L14" s="116"/>
      <c r="M14" s="11"/>
    </row>
    <row r="15" spans="1:13" x14ac:dyDescent="0.2">
      <c r="A15" s="8"/>
      <c r="B15" s="116"/>
      <c r="C15" s="116"/>
      <c r="D15" s="116"/>
      <c r="E15" s="116"/>
      <c r="F15" s="116"/>
      <c r="G15" s="116"/>
      <c r="H15" s="116"/>
      <c r="I15" s="116"/>
      <c r="J15" s="116"/>
      <c r="K15" s="116"/>
      <c r="L15" s="116"/>
      <c r="M15" s="11"/>
    </row>
    <row r="16" spans="1:13" x14ac:dyDescent="0.2">
      <c r="A16" s="8"/>
      <c r="B16" s="29"/>
      <c r="C16" s="29"/>
      <c r="D16" s="29"/>
      <c r="E16" s="29"/>
      <c r="F16" s="29"/>
      <c r="G16" s="29"/>
      <c r="H16" s="29"/>
      <c r="I16" s="29"/>
      <c r="J16" s="29"/>
      <c r="K16" s="29"/>
      <c r="L16" s="29"/>
      <c r="M16" s="11"/>
    </row>
    <row r="17" spans="1:13" x14ac:dyDescent="0.2">
      <c r="A17" s="8"/>
      <c r="B17" s="126" t="s">
        <v>236</v>
      </c>
      <c r="C17" s="116"/>
      <c r="D17" s="116"/>
      <c r="E17" s="116"/>
      <c r="F17" s="116"/>
      <c r="G17" s="116"/>
      <c r="H17" s="116"/>
      <c r="I17" s="116"/>
      <c r="J17" s="116"/>
      <c r="K17" s="116"/>
      <c r="L17" s="116"/>
      <c r="M17" s="11"/>
    </row>
    <row r="18" spans="1:13" x14ac:dyDescent="0.2">
      <c r="A18" s="8"/>
      <c r="B18" s="116"/>
      <c r="C18" s="116"/>
      <c r="D18" s="116"/>
      <c r="E18" s="116"/>
      <c r="F18" s="116"/>
      <c r="G18" s="116"/>
      <c r="H18" s="116"/>
      <c r="I18" s="116"/>
      <c r="J18" s="116"/>
      <c r="K18" s="116"/>
      <c r="L18" s="116"/>
      <c r="M18" s="11"/>
    </row>
    <row r="19" spans="1:13" x14ac:dyDescent="0.2">
      <c r="A19" s="8"/>
      <c r="B19" s="29"/>
      <c r="C19" s="29"/>
      <c r="D19" s="29"/>
      <c r="E19" s="29"/>
      <c r="F19" s="29"/>
      <c r="G19" s="29"/>
      <c r="H19" s="29"/>
      <c r="I19" s="29"/>
      <c r="J19" s="29"/>
      <c r="K19" s="29"/>
      <c r="L19" s="29"/>
      <c r="M19" s="11"/>
    </row>
    <row r="20" spans="1:13" x14ac:dyDescent="0.2">
      <c r="A20" s="8"/>
      <c r="B20" s="126" t="s">
        <v>237</v>
      </c>
      <c r="C20" s="116"/>
      <c r="D20" s="116"/>
      <c r="E20" s="116"/>
      <c r="F20" s="116"/>
      <c r="G20" s="116"/>
      <c r="H20" s="116"/>
      <c r="I20" s="116"/>
      <c r="J20" s="116"/>
      <c r="K20" s="116"/>
      <c r="L20" s="116"/>
      <c r="M20" s="11"/>
    </row>
    <row r="21" spans="1:13" x14ac:dyDescent="0.2">
      <c r="A21" s="8"/>
      <c r="B21" s="116"/>
      <c r="C21" s="116"/>
      <c r="D21" s="116"/>
      <c r="E21" s="116"/>
      <c r="F21" s="116"/>
      <c r="G21" s="116"/>
      <c r="H21" s="116"/>
      <c r="I21" s="116"/>
      <c r="J21" s="116"/>
      <c r="K21" s="116"/>
      <c r="L21" s="116"/>
      <c r="M21" s="11"/>
    </row>
    <row r="22" spans="1:13" x14ac:dyDescent="0.2">
      <c r="A22" s="8"/>
      <c r="B22" s="9"/>
      <c r="C22" s="10"/>
      <c r="D22" s="10"/>
      <c r="E22" s="10"/>
      <c r="F22" s="10"/>
      <c r="G22" s="10"/>
      <c r="H22" s="10"/>
      <c r="I22" s="10"/>
      <c r="J22" s="10"/>
      <c r="K22" s="10"/>
      <c r="L22" s="10"/>
      <c r="M22" s="11"/>
    </row>
    <row r="23" spans="1:13" x14ac:dyDescent="0.2">
      <c r="A23" s="8"/>
      <c r="B23" s="13" t="s">
        <v>1</v>
      </c>
      <c r="C23" s="10"/>
      <c r="D23" s="14" t="s">
        <v>0</v>
      </c>
      <c r="E23" s="10"/>
      <c r="F23" s="31"/>
      <c r="G23" s="10"/>
      <c r="H23" s="10"/>
      <c r="I23" s="10"/>
      <c r="J23" s="10"/>
      <c r="K23" s="10"/>
      <c r="L23" s="10"/>
      <c r="M23" s="11"/>
    </row>
    <row r="24" spans="1:13" x14ac:dyDescent="0.2">
      <c r="A24" s="8"/>
      <c r="B24" s="10" t="s">
        <v>16</v>
      </c>
      <c r="C24" s="10"/>
      <c r="D24" s="18">
        <v>0.4</v>
      </c>
      <c r="E24" s="10"/>
      <c r="F24" s="10"/>
      <c r="G24" s="10"/>
      <c r="H24" s="10"/>
      <c r="I24" s="10"/>
      <c r="J24" s="10"/>
      <c r="K24" s="10"/>
      <c r="L24" s="10"/>
      <c r="M24" s="11"/>
    </row>
    <row r="25" spans="1:13" s="4" customFormat="1" x14ac:dyDescent="0.2">
      <c r="A25" s="34"/>
      <c r="B25" s="33" t="s">
        <v>23</v>
      </c>
      <c r="C25" s="33"/>
      <c r="D25" s="33"/>
      <c r="E25" s="33"/>
      <c r="F25" s="33"/>
      <c r="G25" s="33"/>
      <c r="H25" s="33"/>
      <c r="I25" s="33"/>
      <c r="J25" s="33"/>
      <c r="K25" s="33"/>
      <c r="L25" s="33"/>
      <c r="M25" s="35"/>
    </row>
    <row r="26" spans="1:13" s="4" customFormat="1" x14ac:dyDescent="0.2">
      <c r="A26" s="34"/>
      <c r="B26" s="33" t="s">
        <v>24</v>
      </c>
      <c r="C26" s="33"/>
      <c r="D26" s="18">
        <v>0.5</v>
      </c>
      <c r="E26" s="33"/>
      <c r="F26" s="36"/>
      <c r="G26" s="33"/>
      <c r="H26" s="33"/>
      <c r="I26" s="33"/>
      <c r="J26" s="33"/>
      <c r="K26" s="33"/>
      <c r="L26" s="33"/>
      <c r="M26" s="35"/>
    </row>
    <row r="27" spans="1:13" s="4" customFormat="1" x14ac:dyDescent="0.2">
      <c r="A27" s="34"/>
      <c r="B27" s="33" t="s">
        <v>25</v>
      </c>
      <c r="C27" s="33"/>
      <c r="D27" s="18">
        <v>0.5</v>
      </c>
      <c r="E27" s="33"/>
      <c r="F27" s="36"/>
      <c r="G27" s="33"/>
      <c r="H27" s="33"/>
      <c r="I27" s="33"/>
      <c r="J27" s="33"/>
      <c r="K27" s="33"/>
      <c r="L27" s="33"/>
      <c r="M27" s="35"/>
    </row>
    <row r="28" spans="1:13" s="4" customFormat="1" x14ac:dyDescent="0.2">
      <c r="A28" s="34"/>
      <c r="B28" s="33" t="s">
        <v>26</v>
      </c>
      <c r="C28" s="33"/>
      <c r="D28" s="37">
        <v>120000000</v>
      </c>
      <c r="E28" s="33"/>
      <c r="F28" s="33"/>
      <c r="G28" s="33"/>
      <c r="H28" s="33"/>
      <c r="I28" s="33"/>
      <c r="J28" s="33"/>
      <c r="K28" s="33"/>
      <c r="L28" s="33"/>
      <c r="M28" s="35"/>
    </row>
    <row r="29" spans="1:13" s="4" customFormat="1" x14ac:dyDescent="0.2">
      <c r="A29" s="34"/>
      <c r="B29" s="33"/>
      <c r="C29" s="33"/>
      <c r="D29" s="33"/>
      <c r="E29" s="33"/>
      <c r="F29" s="33"/>
      <c r="G29" s="33"/>
      <c r="H29" s="33"/>
      <c r="I29" s="33"/>
      <c r="J29" s="33"/>
      <c r="K29" s="33"/>
      <c r="L29" s="33"/>
      <c r="M29" s="35"/>
    </row>
    <row r="30" spans="1:13" x14ac:dyDescent="0.2">
      <c r="A30" s="8"/>
      <c r="B30" s="12"/>
      <c r="C30" s="10"/>
      <c r="D30" s="31" t="s">
        <v>19</v>
      </c>
      <c r="E30" s="10"/>
      <c r="F30" s="31" t="s">
        <v>19</v>
      </c>
      <c r="G30" s="10"/>
      <c r="H30" s="31" t="s">
        <v>19</v>
      </c>
      <c r="I30" s="10"/>
      <c r="J30" s="31" t="s">
        <v>19</v>
      </c>
      <c r="K30" s="10"/>
      <c r="L30" s="31"/>
      <c r="M30" s="11"/>
    </row>
    <row r="31" spans="1:13" x14ac:dyDescent="0.2">
      <c r="A31" s="8"/>
      <c r="B31" s="10"/>
      <c r="C31" s="10"/>
      <c r="D31" s="31" t="s">
        <v>20</v>
      </c>
      <c r="E31" s="10"/>
      <c r="F31" s="31" t="s">
        <v>20</v>
      </c>
      <c r="G31" s="10"/>
      <c r="H31" s="31" t="s">
        <v>21</v>
      </c>
      <c r="I31" s="10"/>
      <c r="J31" s="31" t="s">
        <v>21</v>
      </c>
      <c r="K31" s="10"/>
      <c r="L31" s="31"/>
      <c r="M31" s="11"/>
    </row>
    <row r="32" spans="1:13" x14ac:dyDescent="0.2">
      <c r="A32" s="8"/>
      <c r="B32" s="13" t="s">
        <v>22</v>
      </c>
      <c r="C32" s="10"/>
      <c r="D32" s="14" t="s">
        <v>17</v>
      </c>
      <c r="E32" s="10"/>
      <c r="F32" s="14" t="s">
        <v>18</v>
      </c>
      <c r="G32" s="10"/>
      <c r="H32" s="14" t="s">
        <v>17</v>
      </c>
      <c r="I32" s="10"/>
      <c r="J32" s="14" t="s">
        <v>18</v>
      </c>
      <c r="K32" s="10"/>
      <c r="L32" s="31"/>
      <c r="M32" s="11"/>
    </row>
    <row r="33" spans="1:13" x14ac:dyDescent="0.2">
      <c r="A33" s="8"/>
      <c r="B33" s="10" t="s">
        <v>13</v>
      </c>
      <c r="C33" s="10"/>
      <c r="D33" s="18">
        <v>0.12</v>
      </c>
      <c r="E33" s="38"/>
      <c r="F33" s="18">
        <v>0.08</v>
      </c>
      <c r="G33" s="38"/>
      <c r="H33" s="18">
        <v>0.14000000000000001</v>
      </c>
      <c r="I33" s="38"/>
      <c r="J33" s="18">
        <v>0.06</v>
      </c>
      <c r="K33" s="38"/>
      <c r="L33" s="18"/>
      <c r="M33" s="11"/>
    </row>
    <row r="34" spans="1:13" x14ac:dyDescent="0.2">
      <c r="A34" s="8"/>
      <c r="B34" s="10" t="s">
        <v>15</v>
      </c>
      <c r="C34" s="10"/>
      <c r="D34" s="18">
        <v>0.18</v>
      </c>
      <c r="E34" s="38"/>
      <c r="F34" s="18">
        <v>0.12</v>
      </c>
      <c r="G34" s="38"/>
      <c r="H34" s="18">
        <v>0.16</v>
      </c>
      <c r="I34" s="38"/>
      <c r="J34" s="18">
        <v>0.1</v>
      </c>
      <c r="K34" s="38"/>
      <c r="L34" s="18"/>
      <c r="M34" s="11"/>
    </row>
    <row r="35" spans="1:13" x14ac:dyDescent="0.2">
      <c r="A35" s="8"/>
      <c r="B35" s="10" t="s">
        <v>14</v>
      </c>
      <c r="C35" s="10"/>
      <c r="D35" s="18">
        <v>0.22</v>
      </c>
      <c r="E35" s="38"/>
      <c r="F35" s="18">
        <v>0.16</v>
      </c>
      <c r="G35" s="38"/>
      <c r="H35" s="18">
        <v>0.24</v>
      </c>
      <c r="I35" s="38"/>
      <c r="J35" s="18">
        <v>0.18</v>
      </c>
      <c r="K35" s="38"/>
      <c r="L35" s="18"/>
      <c r="M35" s="11"/>
    </row>
    <row r="36" spans="1:13" ht="13.5" thickBot="1" x14ac:dyDescent="0.25">
      <c r="A36" s="8"/>
      <c r="B36" s="10"/>
      <c r="C36" s="10"/>
      <c r="D36" s="18"/>
      <c r="E36" s="38"/>
      <c r="F36" s="18"/>
      <c r="G36" s="38"/>
      <c r="H36" s="18"/>
      <c r="I36" s="38"/>
      <c r="J36" s="18"/>
      <c r="K36" s="38"/>
      <c r="L36" s="18"/>
      <c r="M36" s="11"/>
    </row>
    <row r="37" spans="1:13" x14ac:dyDescent="0.2">
      <c r="A37" s="8"/>
      <c r="B37" s="6"/>
      <c r="C37" s="6"/>
      <c r="D37" s="39"/>
      <c r="E37" s="40"/>
      <c r="F37" s="39"/>
      <c r="G37" s="40"/>
      <c r="H37" s="39"/>
      <c r="I37" s="40"/>
      <c r="J37" s="39"/>
      <c r="K37" s="40"/>
      <c r="L37" s="39"/>
      <c r="M37" s="11"/>
    </row>
    <row r="38" spans="1:13" x14ac:dyDescent="0.2">
      <c r="A38" s="8"/>
      <c r="B38" s="10"/>
      <c r="C38" s="10"/>
      <c r="D38" s="10"/>
      <c r="E38" s="10"/>
      <c r="F38" s="10"/>
      <c r="G38" s="10"/>
      <c r="H38" s="41"/>
      <c r="I38" s="10"/>
      <c r="J38" s="10"/>
      <c r="K38" s="10"/>
      <c r="L38" s="31" t="s">
        <v>39</v>
      </c>
      <c r="M38" s="11"/>
    </row>
    <row r="39" spans="1:13" x14ac:dyDescent="0.2">
      <c r="A39" s="8"/>
      <c r="B39" s="13" t="s">
        <v>35</v>
      </c>
      <c r="C39" s="10"/>
      <c r="D39" s="42" t="s">
        <v>28</v>
      </c>
      <c r="E39" s="31"/>
      <c r="F39" s="14" t="s">
        <v>29</v>
      </c>
      <c r="G39" s="31"/>
      <c r="H39" s="42" t="s">
        <v>30</v>
      </c>
      <c r="I39" s="31"/>
      <c r="J39" s="14" t="s">
        <v>31</v>
      </c>
      <c r="K39" s="31"/>
      <c r="L39" s="14" t="s">
        <v>12</v>
      </c>
      <c r="M39" s="11"/>
    </row>
    <row r="40" spans="1:13" x14ac:dyDescent="0.2">
      <c r="A40" s="8"/>
      <c r="B40" s="10"/>
      <c r="C40" s="10"/>
      <c r="D40" s="41"/>
      <c r="E40" s="10"/>
      <c r="F40" s="10"/>
      <c r="G40" s="10"/>
      <c r="H40" s="41"/>
      <c r="I40" s="10"/>
      <c r="J40" s="10"/>
      <c r="K40" s="10"/>
      <c r="L40" s="10"/>
      <c r="M40" s="11"/>
    </row>
    <row r="41" spans="1:13" x14ac:dyDescent="0.2">
      <c r="A41" s="8"/>
      <c r="B41" s="43" t="s">
        <v>32</v>
      </c>
      <c r="C41" s="10"/>
      <c r="D41" s="41" t="s">
        <v>21</v>
      </c>
      <c r="E41" s="10"/>
      <c r="F41" s="44">
        <v>0.06</v>
      </c>
      <c r="G41" s="10"/>
      <c r="H41" s="41" t="s">
        <v>20</v>
      </c>
      <c r="I41" s="10"/>
      <c r="J41" s="44">
        <v>0.12</v>
      </c>
      <c r="K41" s="10"/>
      <c r="L41" s="44">
        <f>(0.5*F41*(1-$D$24))+(0.5*J41)</f>
        <v>7.8E-2</v>
      </c>
      <c r="M41" s="11"/>
    </row>
    <row r="42" spans="1:13" x14ac:dyDescent="0.2">
      <c r="A42" s="8"/>
      <c r="B42" s="45" t="s">
        <v>33</v>
      </c>
      <c r="C42" s="10"/>
      <c r="D42" s="41" t="s">
        <v>21</v>
      </c>
      <c r="E42" s="10"/>
      <c r="F42" s="44">
        <v>0.1</v>
      </c>
      <c r="G42" s="10"/>
      <c r="H42" s="41" t="s">
        <v>21</v>
      </c>
      <c r="I42" s="10"/>
      <c r="J42" s="44">
        <v>0.16</v>
      </c>
      <c r="K42" s="10"/>
      <c r="L42" s="44">
        <f>(0.5*F42*(1-$D$24))+(0.5*J42)</f>
        <v>0.11</v>
      </c>
      <c r="M42" s="11"/>
    </row>
    <row r="43" spans="1:13" x14ac:dyDescent="0.2">
      <c r="A43" s="8"/>
      <c r="B43" s="45" t="s">
        <v>34</v>
      </c>
      <c r="C43" s="10"/>
      <c r="D43" s="41" t="s">
        <v>20</v>
      </c>
      <c r="E43" s="10"/>
      <c r="F43" s="44">
        <v>0.16</v>
      </c>
      <c r="G43" s="10"/>
      <c r="H43" s="41" t="s">
        <v>20</v>
      </c>
      <c r="I43" s="10"/>
      <c r="J43" s="44">
        <v>0.22</v>
      </c>
      <c r="K43" s="10"/>
      <c r="L43" s="44">
        <f>(0.5*F43*(1-$D$24))+(0.5*J43)</f>
        <v>0.158</v>
      </c>
      <c r="M43" s="11"/>
    </row>
    <row r="44" spans="1:13" ht="13.5" thickBot="1" x14ac:dyDescent="0.25">
      <c r="A44" s="8"/>
      <c r="B44" s="10"/>
      <c r="C44" s="10"/>
      <c r="D44" s="41"/>
      <c r="E44" s="10"/>
      <c r="F44" s="10"/>
      <c r="G44" s="10"/>
      <c r="H44" s="41"/>
      <c r="I44" s="10"/>
      <c r="J44" s="10"/>
      <c r="K44" s="10"/>
      <c r="L44" s="10"/>
      <c r="M44" s="11"/>
    </row>
    <row r="45" spans="1:13" ht="13.5" thickBot="1" x14ac:dyDescent="0.25">
      <c r="A45" s="8"/>
      <c r="B45" s="45" t="s">
        <v>38</v>
      </c>
      <c r="C45" s="10"/>
      <c r="D45" s="41"/>
      <c r="E45" s="10"/>
      <c r="F45" s="72">
        <f>AVERAGE(F41:F43)</f>
        <v>0.10666666666666667</v>
      </c>
      <c r="G45" s="10"/>
      <c r="H45" s="41"/>
      <c r="I45" s="10"/>
      <c r="J45" s="72">
        <f>AVERAGE(J41:J43)</f>
        <v>0.16666666666666666</v>
      </c>
      <c r="K45" s="10"/>
      <c r="L45" s="73">
        <f>(0.5*F45*(1-$D$24))+(0.5*J45)</f>
        <v>0.11533333333333333</v>
      </c>
      <c r="M45" s="11"/>
    </row>
    <row r="46" spans="1:13" x14ac:dyDescent="0.2">
      <c r="A46" s="8"/>
      <c r="B46" s="10"/>
      <c r="C46" s="10"/>
      <c r="D46" s="41"/>
      <c r="E46" s="10"/>
      <c r="F46" s="46" t="s">
        <v>40</v>
      </c>
      <c r="G46" s="10"/>
      <c r="H46" s="41"/>
      <c r="I46" s="10"/>
      <c r="J46" s="46" t="s">
        <v>40</v>
      </c>
      <c r="K46" s="10"/>
      <c r="L46" s="10"/>
      <c r="M46" s="11"/>
    </row>
    <row r="47" spans="1:13" ht="13.5" thickBot="1" x14ac:dyDescent="0.25">
      <c r="A47" s="8"/>
      <c r="B47" s="10"/>
      <c r="C47" s="10"/>
      <c r="D47" s="41"/>
      <c r="E47" s="10"/>
      <c r="F47" s="46"/>
      <c r="G47" s="10"/>
      <c r="H47" s="41"/>
      <c r="I47" s="10"/>
      <c r="J47" s="46"/>
      <c r="K47" s="10"/>
      <c r="L47" s="10"/>
      <c r="M47" s="11"/>
    </row>
    <row r="48" spans="1:13" x14ac:dyDescent="0.2">
      <c r="A48" s="8"/>
      <c r="B48" s="6"/>
      <c r="C48" s="6"/>
      <c r="D48" s="47"/>
      <c r="E48" s="6"/>
      <c r="F48" s="48"/>
      <c r="G48" s="6"/>
      <c r="H48" s="47"/>
      <c r="I48" s="6"/>
      <c r="J48" s="48"/>
      <c r="K48" s="6"/>
      <c r="L48" s="6"/>
      <c r="M48" s="11"/>
    </row>
    <row r="49" spans="1:13" x14ac:dyDescent="0.2">
      <c r="A49" s="8"/>
      <c r="B49" s="10"/>
      <c r="C49" s="10"/>
      <c r="D49" s="10"/>
      <c r="E49" s="10"/>
      <c r="F49" s="10"/>
      <c r="G49" s="10"/>
      <c r="H49" s="41"/>
      <c r="I49" s="10"/>
      <c r="J49" s="10"/>
      <c r="K49" s="10"/>
      <c r="L49" s="31" t="s">
        <v>39</v>
      </c>
      <c r="M49" s="11"/>
    </row>
    <row r="50" spans="1:13" x14ac:dyDescent="0.2">
      <c r="A50" s="8"/>
      <c r="B50" s="13" t="s">
        <v>36</v>
      </c>
      <c r="C50" s="10"/>
      <c r="D50" s="42" t="s">
        <v>28</v>
      </c>
      <c r="E50" s="31"/>
      <c r="F50" s="14" t="s">
        <v>29</v>
      </c>
      <c r="G50" s="31"/>
      <c r="H50" s="42" t="s">
        <v>30</v>
      </c>
      <c r="I50" s="31"/>
      <c r="J50" s="14" t="s">
        <v>31</v>
      </c>
      <c r="K50" s="31"/>
      <c r="L50" s="14" t="s">
        <v>12</v>
      </c>
      <c r="M50" s="11"/>
    </row>
    <row r="51" spans="1:13" x14ac:dyDescent="0.2">
      <c r="A51" s="8"/>
      <c r="B51" s="10"/>
      <c r="C51" s="10"/>
      <c r="D51" s="41"/>
      <c r="E51" s="10"/>
      <c r="F51" s="10"/>
      <c r="G51" s="10"/>
      <c r="H51" s="41"/>
      <c r="I51" s="10"/>
      <c r="J51" s="10"/>
      <c r="K51" s="10"/>
      <c r="L51" s="10"/>
      <c r="M51" s="11"/>
    </row>
    <row r="52" spans="1:13" x14ac:dyDescent="0.2">
      <c r="A52" s="8"/>
      <c r="B52" s="43" t="s">
        <v>32</v>
      </c>
      <c r="C52" s="10"/>
      <c r="D52" s="41" t="s">
        <v>21</v>
      </c>
      <c r="E52" s="10"/>
      <c r="F52" s="44">
        <v>0.06</v>
      </c>
      <c r="G52" s="10"/>
      <c r="H52" s="41" t="s">
        <v>20</v>
      </c>
      <c r="I52" s="10"/>
      <c r="J52" s="44">
        <v>0.12</v>
      </c>
      <c r="K52" s="10"/>
      <c r="L52" s="44">
        <f>(0.5*F52*(1-$D$24))+(0.5*J52)</f>
        <v>7.8E-2</v>
      </c>
      <c r="M52" s="11"/>
    </row>
    <row r="53" spans="1:13" x14ac:dyDescent="0.2">
      <c r="A53" s="8"/>
      <c r="B53" s="45" t="s">
        <v>37</v>
      </c>
      <c r="C53" s="10"/>
      <c r="D53" s="41" t="s">
        <v>21</v>
      </c>
      <c r="E53" s="10"/>
      <c r="F53" s="44">
        <v>0.1</v>
      </c>
      <c r="G53" s="10"/>
      <c r="H53" s="41" t="s">
        <v>21</v>
      </c>
      <c r="I53" s="10"/>
      <c r="J53" s="44">
        <v>0.16</v>
      </c>
      <c r="K53" s="10"/>
      <c r="L53" s="44">
        <f>(0.5*F53*(1-$D$24))+(0.5*J53)</f>
        <v>0.11</v>
      </c>
      <c r="M53" s="11"/>
    </row>
    <row r="54" spans="1:13" ht="13.5" thickBot="1" x14ac:dyDescent="0.25">
      <c r="A54" s="8"/>
      <c r="B54" s="10"/>
      <c r="C54" s="10"/>
      <c r="D54" s="41"/>
      <c r="E54" s="10"/>
      <c r="F54" s="10"/>
      <c r="G54" s="10"/>
      <c r="H54" s="41"/>
      <c r="I54" s="10"/>
      <c r="J54" s="10"/>
      <c r="K54" s="10"/>
      <c r="L54" s="10"/>
      <c r="M54" s="11"/>
    </row>
    <row r="55" spans="1:13" ht="13.5" thickBot="1" x14ac:dyDescent="0.25">
      <c r="A55" s="8"/>
      <c r="B55" s="45" t="s">
        <v>38</v>
      </c>
      <c r="C55" s="10"/>
      <c r="D55" s="41"/>
      <c r="E55" s="10"/>
      <c r="F55" s="72">
        <f>(2/3*F52)+(1/3*F53)</f>
        <v>7.3333333333333334E-2</v>
      </c>
      <c r="G55" s="10"/>
      <c r="H55" s="41"/>
      <c r="I55" s="10"/>
      <c r="J55" s="72">
        <f>(2/3*J52)+(1/3*J53)</f>
        <v>0.1333333333333333</v>
      </c>
      <c r="K55" s="10"/>
      <c r="L55" s="73">
        <f>(0.5*F55*(1-$D$24))+(0.5*J55)</f>
        <v>8.8666666666666644E-2</v>
      </c>
      <c r="M55" s="11"/>
    </row>
    <row r="56" spans="1:13" x14ac:dyDescent="0.2">
      <c r="A56" s="8"/>
      <c r="B56" s="10"/>
      <c r="C56" s="10"/>
      <c r="D56" s="41"/>
      <c r="E56" s="10"/>
      <c r="F56" s="46" t="s">
        <v>41</v>
      </c>
      <c r="G56" s="10"/>
      <c r="H56" s="41"/>
      <c r="I56" s="10"/>
      <c r="J56" s="46" t="s">
        <v>41</v>
      </c>
      <c r="K56" s="10"/>
      <c r="L56" s="10"/>
      <c r="M56" s="11"/>
    </row>
    <row r="57" spans="1:13" ht="13.5" thickBot="1" x14ac:dyDescent="0.25">
      <c r="A57" s="24"/>
      <c r="B57" s="25"/>
      <c r="C57" s="25"/>
      <c r="D57" s="25"/>
      <c r="E57" s="25"/>
      <c r="F57" s="25"/>
      <c r="G57" s="25"/>
      <c r="H57" s="25"/>
      <c r="I57" s="25"/>
      <c r="J57" s="25"/>
      <c r="K57" s="25"/>
      <c r="L57" s="25"/>
      <c r="M57" s="26"/>
    </row>
  </sheetData>
  <mergeCells count="6">
    <mergeCell ref="B2:L2"/>
    <mergeCell ref="B10:L11"/>
    <mergeCell ref="B20:L21"/>
    <mergeCell ref="B13:L15"/>
    <mergeCell ref="B17:L18"/>
    <mergeCell ref="B4:L8"/>
  </mergeCells>
  <phoneticPr fontId="0" type="noConversion"/>
  <printOptions horizontalCentered="1"/>
  <pageMargins left="0.5" right="0.5" top="1" bottom="1" header="0.5" footer="0.5"/>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workbookViewId="0"/>
  </sheetViews>
  <sheetFormatPr defaultRowHeight="12.75" x14ac:dyDescent="0.2"/>
  <cols>
    <col min="1" max="1" width="2.83203125" customWidth="1"/>
    <col min="2" max="2" width="46.83203125" customWidth="1"/>
    <col min="3" max="3" width="2.83203125" customWidth="1"/>
    <col min="4" max="4" width="8.83203125" customWidth="1"/>
    <col min="5" max="5" width="2.83203125" customWidth="1"/>
    <col min="6" max="6" width="18.83203125" customWidth="1"/>
    <col min="7" max="7" width="2.83203125" customWidth="1"/>
    <col min="8" max="8" width="18.83203125" customWidth="1"/>
    <col min="9" max="9" width="2.83203125" customWidth="1"/>
  </cols>
  <sheetData>
    <row r="1" spans="1:9" x14ac:dyDescent="0.2">
      <c r="A1" s="5"/>
      <c r="B1" s="6"/>
      <c r="C1" s="6"/>
      <c r="D1" s="6"/>
      <c r="E1" s="6"/>
      <c r="F1" s="6"/>
      <c r="G1" s="6"/>
      <c r="H1" s="6"/>
      <c r="I1" s="7"/>
    </row>
    <row r="2" spans="1:9" ht="15.75" x14ac:dyDescent="0.2">
      <c r="A2" s="1"/>
      <c r="B2" s="113" t="s">
        <v>226</v>
      </c>
      <c r="C2" s="113"/>
      <c r="D2" s="113"/>
      <c r="E2" s="113"/>
      <c r="F2" s="113"/>
      <c r="G2" s="114"/>
      <c r="H2" s="114"/>
      <c r="I2" s="3"/>
    </row>
    <row r="3" spans="1:9" x14ac:dyDescent="0.2">
      <c r="A3" s="8"/>
      <c r="B3" s="9"/>
      <c r="C3" s="9"/>
      <c r="D3" s="9"/>
      <c r="E3" s="10"/>
      <c r="F3" s="10"/>
      <c r="G3" s="10"/>
      <c r="H3" s="10"/>
      <c r="I3" s="11"/>
    </row>
    <row r="4" spans="1:9" x14ac:dyDescent="0.2">
      <c r="A4" s="8"/>
      <c r="B4" s="129" t="s">
        <v>179</v>
      </c>
      <c r="C4" s="116"/>
      <c r="D4" s="116"/>
      <c r="E4" s="116"/>
      <c r="F4" s="116"/>
      <c r="G4" s="116"/>
      <c r="H4" s="116"/>
      <c r="I4" s="11"/>
    </row>
    <row r="5" spans="1:9" x14ac:dyDescent="0.2">
      <c r="A5" s="8"/>
      <c r="B5" s="116"/>
      <c r="C5" s="116"/>
      <c r="D5" s="116"/>
      <c r="E5" s="116"/>
      <c r="F5" s="116"/>
      <c r="G5" s="116"/>
      <c r="H5" s="116"/>
      <c r="I5" s="11"/>
    </row>
    <row r="6" spans="1:9" x14ac:dyDescent="0.2">
      <c r="A6" s="8"/>
      <c r="B6" s="116"/>
      <c r="C6" s="116"/>
      <c r="D6" s="116"/>
      <c r="E6" s="116"/>
      <c r="F6" s="116"/>
      <c r="G6" s="116"/>
      <c r="H6" s="116"/>
      <c r="I6" s="11"/>
    </row>
    <row r="7" spans="1:9" x14ac:dyDescent="0.2">
      <c r="A7" s="8"/>
      <c r="B7" s="116"/>
      <c r="C7" s="116"/>
      <c r="D7" s="116"/>
      <c r="E7" s="116"/>
      <c r="F7" s="116"/>
      <c r="G7" s="116"/>
      <c r="H7" s="116"/>
      <c r="I7" s="11"/>
    </row>
    <row r="8" spans="1:9" x14ac:dyDescent="0.2">
      <c r="A8" s="8"/>
      <c r="B8" s="116"/>
      <c r="C8" s="116"/>
      <c r="D8" s="116"/>
      <c r="E8" s="116"/>
      <c r="F8" s="116"/>
      <c r="G8" s="116"/>
      <c r="H8" s="116"/>
      <c r="I8" s="11"/>
    </row>
    <row r="9" spans="1:9" x14ac:dyDescent="0.2">
      <c r="A9" s="8"/>
      <c r="B9" s="116"/>
      <c r="C9" s="116"/>
      <c r="D9" s="116"/>
      <c r="E9" s="116"/>
      <c r="F9" s="116"/>
      <c r="G9" s="116"/>
      <c r="H9" s="116"/>
      <c r="I9" s="11"/>
    </row>
    <row r="10" spans="1:9" x14ac:dyDescent="0.2">
      <c r="A10" s="8"/>
      <c r="B10" s="10"/>
      <c r="C10" s="10"/>
      <c r="D10" s="10"/>
      <c r="E10" s="10"/>
      <c r="F10" s="10"/>
      <c r="G10" s="10"/>
      <c r="H10" s="10"/>
      <c r="I10" s="11"/>
    </row>
    <row r="11" spans="1:9" x14ac:dyDescent="0.2">
      <c r="A11" s="8"/>
      <c r="B11" s="13" t="s">
        <v>1</v>
      </c>
      <c r="C11" s="12"/>
      <c r="D11" s="13" t="s">
        <v>63</v>
      </c>
      <c r="E11" s="10"/>
      <c r="F11" s="14" t="s">
        <v>51</v>
      </c>
      <c r="G11" s="10"/>
      <c r="H11" s="14" t="s">
        <v>52</v>
      </c>
      <c r="I11" s="11"/>
    </row>
    <row r="12" spans="1:9" x14ac:dyDescent="0.2">
      <c r="A12" s="8"/>
      <c r="B12" s="10" t="s">
        <v>53</v>
      </c>
      <c r="C12" s="10"/>
      <c r="D12" s="49" t="s">
        <v>59</v>
      </c>
      <c r="E12" s="10"/>
      <c r="F12" s="15"/>
      <c r="G12" s="10"/>
      <c r="H12" s="15"/>
      <c r="I12" s="11"/>
    </row>
    <row r="13" spans="1:9" x14ac:dyDescent="0.2">
      <c r="A13" s="8"/>
      <c r="B13" s="10" t="s">
        <v>54</v>
      </c>
      <c r="C13" s="10"/>
      <c r="D13" s="49" t="s">
        <v>60</v>
      </c>
      <c r="E13" s="10"/>
      <c r="F13" s="15">
        <v>0.9</v>
      </c>
      <c r="G13" s="50"/>
      <c r="H13" s="15">
        <v>0.85</v>
      </c>
      <c r="I13" s="11"/>
    </row>
    <row r="14" spans="1:9" x14ac:dyDescent="0.2">
      <c r="A14" s="8"/>
      <c r="B14" s="10" t="s">
        <v>239</v>
      </c>
      <c r="C14" s="10"/>
      <c r="D14" s="49" t="s">
        <v>62</v>
      </c>
      <c r="E14" s="10"/>
      <c r="F14" s="51">
        <v>0.24</v>
      </c>
      <c r="G14" s="52"/>
      <c r="H14" s="51">
        <v>0.3</v>
      </c>
      <c r="I14" s="11"/>
    </row>
    <row r="15" spans="1:9" x14ac:dyDescent="0.2">
      <c r="A15" s="8"/>
      <c r="B15" s="10" t="s">
        <v>55</v>
      </c>
      <c r="C15" s="10"/>
      <c r="D15" s="49" t="s">
        <v>61</v>
      </c>
      <c r="E15" s="10"/>
      <c r="F15" s="51">
        <v>0.18</v>
      </c>
      <c r="G15" s="52"/>
      <c r="H15" s="51">
        <v>0.22</v>
      </c>
      <c r="I15" s="11"/>
    </row>
    <row r="16" spans="1:9" x14ac:dyDescent="0.2">
      <c r="A16" s="8"/>
      <c r="B16" s="10"/>
      <c r="C16" s="10"/>
      <c r="D16" s="41"/>
      <c r="E16" s="10"/>
      <c r="F16" s="51"/>
      <c r="G16" s="52"/>
      <c r="H16" s="51"/>
      <c r="I16" s="11"/>
    </row>
    <row r="17" spans="1:9" x14ac:dyDescent="0.2">
      <c r="A17" s="8"/>
      <c r="B17" s="10" t="s">
        <v>4</v>
      </c>
      <c r="C17" s="10"/>
      <c r="D17" s="41" t="s">
        <v>71</v>
      </c>
      <c r="E17" s="10"/>
      <c r="F17" s="51">
        <v>0.03</v>
      </c>
      <c r="G17" s="52"/>
      <c r="H17" s="51">
        <v>0.03</v>
      </c>
      <c r="I17" s="11"/>
    </row>
    <row r="18" spans="1:9" x14ac:dyDescent="0.2">
      <c r="A18" s="8"/>
      <c r="B18" s="10" t="s">
        <v>238</v>
      </c>
      <c r="C18" s="10"/>
      <c r="D18" s="41" t="s">
        <v>72</v>
      </c>
      <c r="E18" s="10"/>
      <c r="F18" s="51">
        <v>7.4999999999999997E-2</v>
      </c>
      <c r="G18" s="52"/>
      <c r="H18" s="51">
        <v>7.8E-2</v>
      </c>
      <c r="I18" s="11"/>
    </row>
    <row r="19" spans="1:9" x14ac:dyDescent="0.2">
      <c r="A19" s="8"/>
      <c r="B19" s="10" t="s">
        <v>56</v>
      </c>
      <c r="C19" s="10"/>
      <c r="D19" s="41" t="s">
        <v>73</v>
      </c>
      <c r="E19" s="10"/>
      <c r="F19" s="51">
        <v>0.09</v>
      </c>
      <c r="G19" s="52"/>
      <c r="H19" s="51">
        <v>0.12</v>
      </c>
      <c r="I19" s="11"/>
    </row>
    <row r="20" spans="1:9" x14ac:dyDescent="0.2">
      <c r="A20" s="8"/>
      <c r="B20" s="10" t="s">
        <v>69</v>
      </c>
      <c r="C20" s="10"/>
      <c r="D20" s="41" t="s">
        <v>74</v>
      </c>
      <c r="E20" s="10"/>
      <c r="F20" s="51">
        <v>0.35</v>
      </c>
      <c r="G20" s="52"/>
      <c r="H20" s="51">
        <v>0.35</v>
      </c>
      <c r="I20" s="11"/>
    </row>
    <row r="21" spans="1:9" x14ac:dyDescent="0.2">
      <c r="A21" s="8"/>
      <c r="B21" s="10" t="s">
        <v>8</v>
      </c>
      <c r="C21" s="10"/>
      <c r="D21" s="41" t="s">
        <v>75</v>
      </c>
      <c r="E21" s="10"/>
      <c r="F21" s="18">
        <v>0.35</v>
      </c>
      <c r="G21" s="10"/>
      <c r="H21" s="18">
        <v>0.4</v>
      </c>
      <c r="I21" s="11"/>
    </row>
    <row r="22" spans="1:9" x14ac:dyDescent="0.2">
      <c r="A22" s="8"/>
      <c r="B22" s="10" t="s">
        <v>9</v>
      </c>
      <c r="C22" s="10"/>
      <c r="D22" s="41" t="s">
        <v>76</v>
      </c>
      <c r="E22" s="10"/>
      <c r="F22" s="18">
        <v>0.65</v>
      </c>
      <c r="G22" s="10"/>
      <c r="H22" s="18">
        <v>0.6</v>
      </c>
      <c r="I22" s="11"/>
    </row>
    <row r="23" spans="1:9" x14ac:dyDescent="0.2">
      <c r="A23" s="8"/>
      <c r="B23" s="10"/>
      <c r="C23" s="10"/>
      <c r="D23" s="41"/>
      <c r="E23" s="10"/>
      <c r="F23" s="19"/>
      <c r="G23" s="10"/>
      <c r="H23" s="19"/>
      <c r="I23" s="11"/>
    </row>
    <row r="24" spans="1:9" ht="13.5" thickBot="1" x14ac:dyDescent="0.25">
      <c r="A24" s="8"/>
      <c r="B24" s="53" t="s">
        <v>64</v>
      </c>
      <c r="C24" s="25"/>
      <c r="D24" s="54"/>
      <c r="E24" s="25"/>
      <c r="F24" s="25"/>
      <c r="G24" s="25"/>
      <c r="H24" s="25"/>
      <c r="I24" s="11"/>
    </row>
    <row r="25" spans="1:9" x14ac:dyDescent="0.2">
      <c r="A25" s="8"/>
      <c r="B25" s="10"/>
      <c r="C25" s="10"/>
      <c r="D25" s="41"/>
      <c r="E25" s="10"/>
      <c r="F25" s="10"/>
      <c r="G25" s="10"/>
      <c r="H25" s="10"/>
      <c r="I25" s="11"/>
    </row>
    <row r="26" spans="1:9" x14ac:dyDescent="0.2">
      <c r="A26" s="8"/>
      <c r="B26" s="12" t="s">
        <v>57</v>
      </c>
      <c r="C26" s="10"/>
      <c r="D26" s="41"/>
      <c r="E26" s="10"/>
      <c r="F26" s="10"/>
      <c r="G26" s="10"/>
      <c r="H26" s="10"/>
      <c r="I26" s="11"/>
    </row>
    <row r="27" spans="1:9" x14ac:dyDescent="0.2">
      <c r="A27" s="8"/>
      <c r="B27" s="10" t="s">
        <v>58</v>
      </c>
      <c r="C27" s="10"/>
      <c r="D27" s="49" t="s">
        <v>59</v>
      </c>
      <c r="E27" s="10"/>
      <c r="F27" s="74">
        <f>(F13*F14)/(F15)</f>
        <v>1.2</v>
      </c>
      <c r="G27" s="10"/>
      <c r="H27" s="74">
        <f>(H13*H14)/(H15)</f>
        <v>1.1590909090909092</v>
      </c>
      <c r="I27" s="11"/>
    </row>
    <row r="28" spans="1:9" x14ac:dyDescent="0.2">
      <c r="A28" s="8"/>
      <c r="B28" s="10"/>
      <c r="C28" s="10"/>
      <c r="D28" s="41"/>
      <c r="E28" s="10"/>
      <c r="F28" s="10"/>
      <c r="G28" s="10"/>
      <c r="H28" s="10"/>
      <c r="I28" s="11"/>
    </row>
    <row r="29" spans="1:9" x14ac:dyDescent="0.2">
      <c r="A29" s="8"/>
      <c r="B29" s="12" t="s">
        <v>65</v>
      </c>
      <c r="C29" s="10"/>
      <c r="D29" s="41"/>
      <c r="E29" s="10"/>
      <c r="F29" s="10"/>
      <c r="G29" s="10"/>
      <c r="H29" s="10"/>
      <c r="I29" s="11"/>
    </row>
    <row r="30" spans="1:9" x14ac:dyDescent="0.2">
      <c r="A30" s="8"/>
      <c r="B30" s="10" t="s">
        <v>66</v>
      </c>
      <c r="C30" s="10"/>
      <c r="D30" s="41" t="s">
        <v>77</v>
      </c>
      <c r="E30" s="10"/>
      <c r="F30" s="69">
        <f>F17+(F19-F17)*F27</f>
        <v>0.10199999999999999</v>
      </c>
      <c r="G30" s="10"/>
      <c r="H30" s="69">
        <f>H17+(H19-H17)*H27</f>
        <v>0.13431818181818184</v>
      </c>
      <c r="I30" s="11"/>
    </row>
    <row r="31" spans="1:9" x14ac:dyDescent="0.2">
      <c r="A31" s="8"/>
      <c r="B31" s="10"/>
      <c r="C31" s="10"/>
      <c r="D31" s="41"/>
      <c r="E31" s="10"/>
      <c r="F31" s="10"/>
      <c r="G31" s="10"/>
      <c r="H31" s="10"/>
      <c r="I31" s="11"/>
    </row>
    <row r="32" spans="1:9" x14ac:dyDescent="0.2">
      <c r="A32" s="8"/>
      <c r="B32" s="12" t="s">
        <v>67</v>
      </c>
      <c r="C32" s="10"/>
      <c r="D32" s="41"/>
      <c r="E32" s="10"/>
      <c r="F32" s="10"/>
      <c r="G32" s="10"/>
      <c r="H32" s="10"/>
      <c r="I32" s="11"/>
    </row>
    <row r="33" spans="1:9" x14ac:dyDescent="0.2">
      <c r="A33" s="8"/>
      <c r="B33" s="10" t="s">
        <v>68</v>
      </c>
      <c r="C33" s="10"/>
      <c r="D33" s="41" t="s">
        <v>78</v>
      </c>
      <c r="E33" s="10"/>
      <c r="F33" s="69">
        <f>F18*(1-F20)</f>
        <v>4.8750000000000002E-2</v>
      </c>
      <c r="G33" s="10"/>
      <c r="H33" s="69">
        <f>H18*(1-H20)</f>
        <v>5.0700000000000002E-2</v>
      </c>
      <c r="I33" s="11"/>
    </row>
    <row r="34" spans="1:9" x14ac:dyDescent="0.2">
      <c r="A34" s="8"/>
      <c r="B34" s="10"/>
      <c r="C34" s="10"/>
      <c r="D34" s="41"/>
      <c r="E34" s="10"/>
      <c r="F34" s="10"/>
      <c r="G34" s="10"/>
      <c r="H34" s="10"/>
      <c r="I34" s="11"/>
    </row>
    <row r="35" spans="1:9" x14ac:dyDescent="0.2">
      <c r="A35" s="8"/>
      <c r="B35" s="12" t="s">
        <v>70</v>
      </c>
      <c r="C35" s="10"/>
      <c r="D35" s="41"/>
      <c r="E35" s="10"/>
      <c r="F35" s="10"/>
      <c r="G35" s="10"/>
      <c r="H35" s="10"/>
      <c r="I35" s="11"/>
    </row>
    <row r="36" spans="1:9" x14ac:dyDescent="0.2">
      <c r="A36" s="8"/>
      <c r="B36" s="10" t="s">
        <v>79</v>
      </c>
      <c r="C36" s="10"/>
      <c r="D36" s="41" t="s">
        <v>12</v>
      </c>
      <c r="E36" s="10"/>
      <c r="F36" s="69">
        <f>(F22*F30)+(F21*F33)</f>
        <v>8.3362499999999992E-2</v>
      </c>
      <c r="G36" s="10"/>
      <c r="H36" s="69">
        <f>(H22*H30)+(H21*H33)</f>
        <v>0.10087090909090911</v>
      </c>
      <c r="I36" s="11"/>
    </row>
    <row r="37" spans="1:9" x14ac:dyDescent="0.2">
      <c r="A37" s="8"/>
      <c r="B37" s="10"/>
      <c r="C37" s="10"/>
      <c r="D37" s="41"/>
      <c r="E37" s="10"/>
      <c r="F37" s="10"/>
      <c r="G37" s="10"/>
      <c r="H37" s="10"/>
      <c r="I37" s="11"/>
    </row>
    <row r="38" spans="1:9" ht="13.5" thickBot="1" x14ac:dyDescent="0.25">
      <c r="A38" s="24"/>
      <c r="B38" s="25"/>
      <c r="C38" s="25"/>
      <c r="D38" s="25"/>
      <c r="E38" s="25"/>
      <c r="F38" s="25"/>
      <c r="G38" s="25"/>
      <c r="H38" s="25"/>
      <c r="I38" s="26"/>
    </row>
  </sheetData>
  <mergeCells count="2">
    <mergeCell ref="B2:H2"/>
    <mergeCell ref="B4:H9"/>
  </mergeCells>
  <phoneticPr fontId="0" type="noConversion"/>
  <printOptions horizontalCentered="1"/>
  <pageMargins left="0.75" right="0.75" top="1" bottom="1" header="0.5" footer="0.5"/>
  <pageSetup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workbookViewId="0"/>
  </sheetViews>
  <sheetFormatPr defaultRowHeight="12.75" x14ac:dyDescent="0.2"/>
  <cols>
    <col min="1" max="1" width="2.83203125" customWidth="1"/>
    <col min="2" max="2" width="36.83203125" customWidth="1"/>
    <col min="3" max="3" width="2.83203125" customWidth="1"/>
    <col min="4" max="4" width="10.83203125" customWidth="1"/>
    <col min="5" max="5" width="2.83203125" customWidth="1"/>
    <col min="6" max="6" width="14.83203125" customWidth="1"/>
    <col min="7" max="7" width="2.83203125" customWidth="1"/>
    <col min="8" max="8" width="14.83203125" customWidth="1"/>
    <col min="9" max="9" width="2.83203125" style="2" customWidth="1"/>
    <col min="10" max="10" width="14.83203125" customWidth="1"/>
    <col min="11" max="11" width="2.83203125" customWidth="1"/>
  </cols>
  <sheetData>
    <row r="1" spans="1:11" x14ac:dyDescent="0.2">
      <c r="A1" s="5"/>
      <c r="B1" s="6"/>
      <c r="C1" s="6"/>
      <c r="D1" s="6"/>
      <c r="E1" s="6"/>
      <c r="F1" s="6"/>
      <c r="G1" s="6"/>
      <c r="H1" s="6"/>
      <c r="I1" s="6"/>
      <c r="J1" s="6"/>
      <c r="K1" s="7"/>
    </row>
    <row r="2" spans="1:11" ht="15.75" x14ac:dyDescent="0.2">
      <c r="A2" s="1"/>
      <c r="B2" s="113" t="s">
        <v>227</v>
      </c>
      <c r="C2" s="113"/>
      <c r="D2" s="113"/>
      <c r="E2" s="113"/>
      <c r="F2" s="113"/>
      <c r="G2" s="114"/>
      <c r="H2" s="114"/>
      <c r="I2" s="114"/>
      <c r="J2" s="114"/>
      <c r="K2" s="3"/>
    </row>
    <row r="3" spans="1:11" x14ac:dyDescent="0.2">
      <c r="A3" s="8"/>
      <c r="B3" s="9"/>
      <c r="C3" s="9"/>
      <c r="D3" s="9"/>
      <c r="E3" s="10"/>
      <c r="F3" s="10"/>
      <c r="G3" s="10"/>
      <c r="H3" s="10"/>
      <c r="I3" s="10"/>
      <c r="J3" s="10"/>
      <c r="K3" s="11"/>
    </row>
    <row r="4" spans="1:11" x14ac:dyDescent="0.2">
      <c r="A4" s="8"/>
      <c r="B4" s="124" t="s">
        <v>164</v>
      </c>
      <c r="C4" s="125"/>
      <c r="D4" s="125"/>
      <c r="E4" s="125"/>
      <c r="F4" s="125"/>
      <c r="G4" s="125"/>
      <c r="H4" s="125"/>
      <c r="I4" s="125"/>
      <c r="J4" s="125"/>
      <c r="K4" s="11"/>
    </row>
    <row r="5" spans="1:11" x14ac:dyDescent="0.2">
      <c r="A5" s="8"/>
      <c r="B5" s="125"/>
      <c r="C5" s="125"/>
      <c r="D5" s="125"/>
      <c r="E5" s="125"/>
      <c r="F5" s="125"/>
      <c r="G5" s="125"/>
      <c r="H5" s="125"/>
      <c r="I5" s="125"/>
      <c r="J5" s="125"/>
      <c r="K5" s="11"/>
    </row>
    <row r="6" spans="1:11" x14ac:dyDescent="0.2">
      <c r="A6" s="8"/>
      <c r="B6" s="125"/>
      <c r="C6" s="125"/>
      <c r="D6" s="125"/>
      <c r="E6" s="125"/>
      <c r="F6" s="125"/>
      <c r="G6" s="125"/>
      <c r="H6" s="125"/>
      <c r="I6" s="125"/>
      <c r="J6" s="125"/>
      <c r="K6" s="11"/>
    </row>
    <row r="7" spans="1:11" x14ac:dyDescent="0.2">
      <c r="A7" s="8"/>
      <c r="B7" s="125"/>
      <c r="C7" s="125"/>
      <c r="D7" s="125"/>
      <c r="E7" s="125"/>
      <c r="F7" s="125"/>
      <c r="G7" s="125"/>
      <c r="H7" s="125"/>
      <c r="I7" s="125"/>
      <c r="J7" s="125"/>
      <c r="K7" s="11"/>
    </row>
    <row r="8" spans="1:11" x14ac:dyDescent="0.2">
      <c r="A8" s="8"/>
      <c r="B8" s="12"/>
      <c r="C8" s="12"/>
      <c r="D8" s="12"/>
      <c r="E8" s="10"/>
      <c r="F8" s="10"/>
      <c r="G8" s="10"/>
      <c r="H8" s="10"/>
      <c r="I8" s="10"/>
      <c r="J8" s="10"/>
      <c r="K8" s="11"/>
    </row>
    <row r="9" spans="1:11" x14ac:dyDescent="0.2">
      <c r="A9" s="8"/>
      <c r="B9" s="131" t="s">
        <v>180</v>
      </c>
      <c r="C9" s="116"/>
      <c r="D9" s="116"/>
      <c r="E9" s="116"/>
      <c r="F9" s="116"/>
      <c r="G9" s="116"/>
      <c r="H9" s="116"/>
      <c r="I9" s="116"/>
      <c r="J9" s="116"/>
      <c r="K9" s="11"/>
    </row>
    <row r="10" spans="1:11" x14ac:dyDescent="0.2">
      <c r="A10" s="8"/>
      <c r="B10" s="116"/>
      <c r="C10" s="116"/>
      <c r="D10" s="116"/>
      <c r="E10" s="116"/>
      <c r="F10" s="116"/>
      <c r="G10" s="116"/>
      <c r="H10" s="116"/>
      <c r="I10" s="116"/>
      <c r="J10" s="116"/>
      <c r="K10" s="11"/>
    </row>
    <row r="11" spans="1:11" x14ac:dyDescent="0.2">
      <c r="A11" s="8"/>
      <c r="B11" s="116"/>
      <c r="C11" s="116"/>
      <c r="D11" s="116"/>
      <c r="E11" s="116"/>
      <c r="F11" s="116"/>
      <c r="G11" s="116"/>
      <c r="H11" s="116"/>
      <c r="I11" s="116"/>
      <c r="J11" s="116"/>
      <c r="K11" s="11"/>
    </row>
    <row r="12" spans="1:11" x14ac:dyDescent="0.2">
      <c r="A12" s="8"/>
      <c r="B12" s="55"/>
      <c r="C12" s="10"/>
      <c r="D12" s="10"/>
      <c r="E12" s="10"/>
      <c r="F12" s="10"/>
      <c r="G12" s="10"/>
      <c r="H12" s="10"/>
      <c r="I12" s="10"/>
      <c r="J12" s="10"/>
      <c r="K12" s="11"/>
    </row>
    <row r="13" spans="1:11" x14ac:dyDescent="0.2">
      <c r="A13" s="8"/>
      <c r="B13" s="10"/>
      <c r="C13" s="10"/>
      <c r="D13" s="10"/>
      <c r="E13" s="10"/>
      <c r="F13" s="130" t="s">
        <v>133</v>
      </c>
      <c r="G13" s="130"/>
      <c r="H13" s="130"/>
      <c r="I13" s="10"/>
      <c r="J13" s="31"/>
      <c r="K13" s="11"/>
    </row>
    <row r="14" spans="1:11" x14ac:dyDescent="0.2">
      <c r="A14" s="8"/>
      <c r="B14" s="13" t="s">
        <v>1</v>
      </c>
      <c r="C14" s="12"/>
      <c r="D14" s="42" t="s">
        <v>63</v>
      </c>
      <c r="E14" s="10"/>
      <c r="F14" s="14" t="s">
        <v>110</v>
      </c>
      <c r="G14" s="10"/>
      <c r="H14" s="14" t="s">
        <v>111</v>
      </c>
      <c r="I14" s="10"/>
      <c r="J14" s="14" t="s">
        <v>112</v>
      </c>
      <c r="K14" s="11"/>
    </row>
    <row r="15" spans="1:11" ht="13.5" thickBot="1" x14ac:dyDescent="0.25">
      <c r="A15" s="8"/>
      <c r="B15" s="10" t="s">
        <v>109</v>
      </c>
      <c r="C15" s="10"/>
      <c r="D15" s="49" t="s">
        <v>120</v>
      </c>
      <c r="E15" s="10"/>
      <c r="F15" s="56" t="s">
        <v>167</v>
      </c>
      <c r="G15" s="57"/>
      <c r="H15" s="56" t="s">
        <v>166</v>
      </c>
      <c r="I15" s="10"/>
      <c r="J15" s="56" t="s">
        <v>165</v>
      </c>
      <c r="K15" s="11"/>
    </row>
    <row r="16" spans="1:11" ht="13.5" thickBot="1" x14ac:dyDescent="0.25">
      <c r="A16" s="8"/>
      <c r="B16" s="10" t="s">
        <v>113</v>
      </c>
      <c r="C16" s="10"/>
      <c r="D16" s="49" t="s">
        <v>59</v>
      </c>
      <c r="E16" s="10"/>
      <c r="F16" s="15">
        <v>0.83</v>
      </c>
      <c r="G16" s="50"/>
      <c r="H16" s="15">
        <v>0.68</v>
      </c>
      <c r="I16" s="50"/>
      <c r="J16" s="77">
        <v>0.9</v>
      </c>
      <c r="K16" s="11"/>
    </row>
    <row r="17" spans="1:11" x14ac:dyDescent="0.2">
      <c r="A17" s="8"/>
      <c r="B17" s="10" t="s">
        <v>114</v>
      </c>
      <c r="C17" s="10"/>
      <c r="D17" s="49" t="s">
        <v>119</v>
      </c>
      <c r="E17" s="10"/>
      <c r="F17" s="58" t="s">
        <v>115</v>
      </c>
      <c r="G17" s="59"/>
      <c r="H17" s="58" t="s">
        <v>116</v>
      </c>
      <c r="I17" s="46"/>
      <c r="J17" s="58" t="s">
        <v>115</v>
      </c>
      <c r="K17" s="11"/>
    </row>
    <row r="18" spans="1:11" x14ac:dyDescent="0.2">
      <c r="A18" s="8"/>
      <c r="B18" s="10" t="s">
        <v>4</v>
      </c>
      <c r="C18" s="10"/>
      <c r="D18" s="41" t="s">
        <v>71</v>
      </c>
      <c r="E18" s="10"/>
      <c r="F18" s="51">
        <v>4.4999999999999998E-2</v>
      </c>
      <c r="G18" s="52"/>
      <c r="H18" s="51">
        <v>4.4999999999999998E-2</v>
      </c>
      <c r="I18" s="10"/>
      <c r="J18" s="51">
        <v>4.4999999999999998E-2</v>
      </c>
      <c r="K18" s="11"/>
    </row>
    <row r="19" spans="1:11" x14ac:dyDescent="0.2">
      <c r="A19" s="8"/>
      <c r="B19" s="10" t="s">
        <v>83</v>
      </c>
      <c r="C19" s="10"/>
      <c r="D19" s="41" t="s">
        <v>84</v>
      </c>
      <c r="E19" s="10"/>
      <c r="F19" s="51">
        <v>5.5E-2</v>
      </c>
      <c r="G19" s="52"/>
      <c r="H19" s="51">
        <v>5.5E-2</v>
      </c>
      <c r="I19" s="10"/>
      <c r="J19" s="51">
        <v>5.5E-2</v>
      </c>
      <c r="K19" s="11"/>
    </row>
    <row r="20" spans="1:11" x14ac:dyDescent="0.2">
      <c r="A20" s="8"/>
      <c r="B20" s="10" t="s">
        <v>117</v>
      </c>
      <c r="C20" s="10"/>
      <c r="D20" s="41" t="s">
        <v>72</v>
      </c>
      <c r="E20" s="10"/>
      <c r="F20" s="16">
        <v>6.8849999999999995E-2</v>
      </c>
      <c r="G20" s="52"/>
      <c r="H20" s="16">
        <v>7.1249999999999994E-2</v>
      </c>
      <c r="I20" s="10"/>
      <c r="J20" s="16">
        <v>6.8199999999999997E-2</v>
      </c>
      <c r="K20" s="11"/>
    </row>
    <row r="21" spans="1:11" x14ac:dyDescent="0.2">
      <c r="A21" s="8"/>
      <c r="B21" s="10" t="s">
        <v>69</v>
      </c>
      <c r="C21" s="10"/>
      <c r="D21" s="41" t="s">
        <v>74</v>
      </c>
      <c r="E21" s="10"/>
      <c r="F21" s="51">
        <v>0.48</v>
      </c>
      <c r="G21" s="52"/>
      <c r="H21" s="51">
        <v>0.48</v>
      </c>
      <c r="I21" s="10"/>
      <c r="J21" s="51">
        <v>0.48</v>
      </c>
      <c r="K21" s="11"/>
    </row>
    <row r="22" spans="1:11" x14ac:dyDescent="0.2">
      <c r="A22" s="8"/>
      <c r="B22" s="10" t="s">
        <v>118</v>
      </c>
      <c r="C22" s="10"/>
      <c r="D22" s="41" t="s">
        <v>75</v>
      </c>
      <c r="E22" s="10"/>
      <c r="F22" s="18">
        <v>0.34</v>
      </c>
      <c r="G22" s="10"/>
      <c r="H22" s="18">
        <v>0.41</v>
      </c>
      <c r="I22" s="10"/>
      <c r="J22" s="18">
        <v>0.28000000000000003</v>
      </c>
      <c r="K22" s="11"/>
    </row>
    <row r="23" spans="1:11" x14ac:dyDescent="0.2">
      <c r="A23" s="8"/>
      <c r="B23" s="10" t="s">
        <v>123</v>
      </c>
      <c r="C23" s="10"/>
      <c r="D23" s="41" t="s">
        <v>76</v>
      </c>
      <c r="E23" s="10"/>
      <c r="F23" s="60">
        <f>1-F22</f>
        <v>0.65999999999999992</v>
      </c>
      <c r="G23" s="10"/>
      <c r="H23" s="60">
        <f>1-H22</f>
        <v>0.59000000000000008</v>
      </c>
      <c r="I23" s="10"/>
      <c r="J23" s="60">
        <f>1-J22</f>
        <v>0.72</v>
      </c>
      <c r="K23" s="11"/>
    </row>
    <row r="24" spans="1:11" x14ac:dyDescent="0.2">
      <c r="A24" s="8"/>
      <c r="B24" s="10" t="s">
        <v>124</v>
      </c>
      <c r="C24" s="10"/>
      <c r="D24" s="41"/>
      <c r="E24" s="10"/>
      <c r="F24" s="18">
        <v>0.11</v>
      </c>
      <c r="G24" s="61"/>
      <c r="H24" s="18">
        <v>0.34</v>
      </c>
      <c r="I24" s="61"/>
      <c r="J24" s="18">
        <v>0.54</v>
      </c>
      <c r="K24" s="11"/>
    </row>
    <row r="25" spans="1:11" x14ac:dyDescent="0.2">
      <c r="A25" s="8"/>
      <c r="B25" s="10"/>
      <c r="C25" s="10"/>
      <c r="D25" s="41"/>
      <c r="E25" s="10"/>
      <c r="F25" s="19"/>
      <c r="G25" s="10"/>
      <c r="H25" s="19"/>
      <c r="I25" s="10"/>
      <c r="J25" s="19"/>
      <c r="K25" s="11"/>
    </row>
    <row r="26" spans="1:11" x14ac:dyDescent="0.2">
      <c r="A26" s="8"/>
      <c r="B26" s="10"/>
      <c r="C26" s="10"/>
      <c r="D26" s="41"/>
      <c r="E26" s="10"/>
      <c r="F26" s="19"/>
      <c r="G26" s="10"/>
      <c r="H26" s="19"/>
      <c r="I26" s="10"/>
      <c r="J26" s="19"/>
      <c r="K26" s="11"/>
    </row>
    <row r="27" spans="1:11" x14ac:dyDescent="0.2">
      <c r="A27" s="8"/>
      <c r="B27" s="13" t="s">
        <v>64</v>
      </c>
      <c r="C27" s="12"/>
      <c r="D27" s="42" t="s">
        <v>63</v>
      </c>
      <c r="E27" s="10"/>
      <c r="F27" s="14" t="s">
        <v>110</v>
      </c>
      <c r="G27" s="10"/>
      <c r="H27" s="14" t="s">
        <v>111</v>
      </c>
      <c r="I27" s="10"/>
      <c r="J27" s="14" t="s">
        <v>112</v>
      </c>
      <c r="K27" s="11"/>
    </row>
    <row r="28" spans="1:11" x14ac:dyDescent="0.2">
      <c r="A28" s="8"/>
      <c r="B28" s="10"/>
      <c r="C28" s="10"/>
      <c r="D28" s="41"/>
      <c r="E28" s="10"/>
      <c r="F28" s="10"/>
      <c r="G28" s="10"/>
      <c r="H28" s="10"/>
      <c r="I28" s="10"/>
      <c r="J28" s="10"/>
      <c r="K28" s="11"/>
    </row>
    <row r="29" spans="1:11" x14ac:dyDescent="0.2">
      <c r="A29" s="8"/>
      <c r="B29" s="12" t="s">
        <v>27</v>
      </c>
      <c r="C29" s="10"/>
      <c r="D29" s="41"/>
      <c r="E29" s="10"/>
      <c r="F29" s="10"/>
      <c r="G29" s="10"/>
      <c r="H29" s="10"/>
      <c r="I29" s="10"/>
      <c r="J29" s="10"/>
      <c r="K29" s="11"/>
    </row>
    <row r="30" spans="1:11" x14ac:dyDescent="0.2">
      <c r="A30" s="8"/>
      <c r="B30" s="10" t="s">
        <v>66</v>
      </c>
      <c r="C30" s="10"/>
      <c r="D30" s="41" t="s">
        <v>77</v>
      </c>
      <c r="E30" s="10"/>
      <c r="F30" s="32">
        <f>F18+(F19*F16)</f>
        <v>9.0649999999999994E-2</v>
      </c>
      <c r="G30" s="33"/>
      <c r="H30" s="32">
        <f>H18+(H19*H16)</f>
        <v>8.2400000000000001E-2</v>
      </c>
      <c r="I30" s="10"/>
      <c r="J30" s="69">
        <f>J18+(J19*J16)</f>
        <v>9.4500000000000001E-2</v>
      </c>
      <c r="K30" s="11"/>
    </row>
    <row r="31" spans="1:11" x14ac:dyDescent="0.2">
      <c r="A31" s="8"/>
      <c r="B31" s="10"/>
      <c r="C31" s="10"/>
      <c r="D31" s="41"/>
      <c r="E31" s="10"/>
      <c r="F31" s="33"/>
      <c r="G31" s="33"/>
      <c r="H31" s="33"/>
      <c r="I31" s="10"/>
      <c r="J31" s="10"/>
      <c r="K31" s="11"/>
    </row>
    <row r="32" spans="1:11" x14ac:dyDescent="0.2">
      <c r="A32" s="8"/>
      <c r="B32" s="12" t="s">
        <v>10</v>
      </c>
      <c r="C32" s="10"/>
      <c r="D32" s="41" t="s">
        <v>121</v>
      </c>
      <c r="E32" s="10"/>
      <c r="F32" s="32">
        <f>F20*(1-F21)</f>
        <v>3.5802E-2</v>
      </c>
      <c r="G32" s="33"/>
      <c r="H32" s="32">
        <f>H20*(1-H21)</f>
        <v>3.705E-2</v>
      </c>
      <c r="I32" s="10"/>
      <c r="J32" s="69">
        <f>J20*(1-J21)</f>
        <v>3.5464000000000002E-2</v>
      </c>
      <c r="K32" s="11"/>
    </row>
    <row r="33" spans="1:11" ht="13.5" thickBot="1" x14ac:dyDescent="0.25">
      <c r="A33" s="8"/>
      <c r="B33" s="10"/>
      <c r="C33" s="10"/>
      <c r="D33" s="10"/>
      <c r="E33" s="10"/>
      <c r="F33" s="33"/>
      <c r="G33" s="33"/>
      <c r="H33" s="33"/>
      <c r="I33" s="10"/>
      <c r="J33" s="10"/>
      <c r="K33" s="11"/>
    </row>
    <row r="34" spans="1:11" ht="14.25" thickTop="1" thickBot="1" x14ac:dyDescent="0.25">
      <c r="A34" s="8"/>
      <c r="B34" s="12" t="s">
        <v>122</v>
      </c>
      <c r="C34" s="10"/>
      <c r="D34" s="41" t="s">
        <v>12</v>
      </c>
      <c r="E34" s="10"/>
      <c r="F34" s="32">
        <f>(F30*F23)+(F32*F22)</f>
        <v>7.2001679999999985E-2</v>
      </c>
      <c r="G34" s="33"/>
      <c r="H34" s="32">
        <f>(H30*H23)+(H32*H22)</f>
        <v>6.3806500000000002E-2</v>
      </c>
      <c r="I34" s="10"/>
      <c r="J34" s="78">
        <f>(J30*J23)+(J32*J22)</f>
        <v>7.7969919999999998E-2</v>
      </c>
      <c r="K34" s="11"/>
    </row>
    <row r="35" spans="1:11" ht="13.5" thickTop="1" x14ac:dyDescent="0.2">
      <c r="A35" s="8"/>
      <c r="B35" s="10" t="s">
        <v>79</v>
      </c>
      <c r="C35" s="10"/>
      <c r="D35" s="10"/>
      <c r="E35" s="10"/>
      <c r="F35" s="10"/>
      <c r="G35" s="10"/>
      <c r="H35" s="10"/>
      <c r="I35" s="10"/>
      <c r="J35" s="10"/>
      <c r="K35" s="11"/>
    </row>
    <row r="36" spans="1:11" x14ac:dyDescent="0.2">
      <c r="A36" s="8"/>
      <c r="B36" s="10"/>
      <c r="C36" s="10"/>
      <c r="D36" s="10"/>
      <c r="E36" s="10"/>
      <c r="F36" s="10"/>
      <c r="G36" s="10"/>
      <c r="H36" s="10"/>
      <c r="I36" s="10"/>
      <c r="J36" s="10"/>
      <c r="K36" s="11"/>
    </row>
    <row r="37" spans="1:11" x14ac:dyDescent="0.2">
      <c r="A37" s="8"/>
      <c r="B37" s="10" t="s">
        <v>125</v>
      </c>
      <c r="C37" s="10"/>
      <c r="D37" s="10"/>
      <c r="E37" s="10"/>
      <c r="F37" s="10"/>
      <c r="G37" s="10"/>
      <c r="H37" s="10"/>
      <c r="I37" s="10"/>
      <c r="J37" s="10"/>
      <c r="K37" s="11"/>
    </row>
    <row r="38" spans="1:11" x14ac:dyDescent="0.2">
      <c r="A38" s="8"/>
      <c r="B38" s="10" t="s">
        <v>126</v>
      </c>
      <c r="C38" s="10"/>
      <c r="D38" s="10"/>
      <c r="E38" s="10"/>
      <c r="F38" s="10"/>
      <c r="G38" s="10"/>
      <c r="H38" s="10"/>
      <c r="I38" s="10"/>
      <c r="J38" s="10"/>
      <c r="K38" s="11"/>
    </row>
    <row r="39" spans="1:11" x14ac:dyDescent="0.2">
      <c r="A39" s="8"/>
      <c r="B39" s="10" t="s">
        <v>127</v>
      </c>
      <c r="C39" s="10"/>
      <c r="D39" s="10"/>
      <c r="E39" s="10"/>
      <c r="F39" s="10"/>
      <c r="G39" s="10"/>
      <c r="H39" s="10"/>
      <c r="I39" s="10"/>
      <c r="J39" s="10"/>
      <c r="K39" s="11"/>
    </row>
    <row r="40" spans="1:11" x14ac:dyDescent="0.2">
      <c r="A40" s="8"/>
      <c r="B40" s="10" t="s">
        <v>128</v>
      </c>
      <c r="C40" s="10"/>
      <c r="D40" s="10"/>
      <c r="E40" s="10"/>
      <c r="F40" s="10"/>
      <c r="G40" s="10"/>
      <c r="H40" s="10"/>
      <c r="I40" s="10"/>
      <c r="J40" s="10"/>
      <c r="K40" s="11"/>
    </row>
    <row r="41" spans="1:11" x14ac:dyDescent="0.2">
      <c r="A41" s="8"/>
      <c r="B41" s="10" t="s">
        <v>129</v>
      </c>
      <c r="C41" s="10"/>
      <c r="D41" s="10"/>
      <c r="E41" s="10"/>
      <c r="F41" s="10"/>
      <c r="G41" s="10"/>
      <c r="H41" s="10"/>
      <c r="I41" s="10"/>
      <c r="J41" s="10"/>
      <c r="K41" s="11"/>
    </row>
    <row r="42" spans="1:11" x14ac:dyDescent="0.2">
      <c r="A42" s="8"/>
      <c r="B42" s="10" t="s">
        <v>130</v>
      </c>
      <c r="C42" s="10"/>
      <c r="D42" s="10"/>
      <c r="E42" s="10"/>
      <c r="F42" s="10"/>
      <c r="G42" s="10"/>
      <c r="H42" s="10"/>
      <c r="I42" s="10"/>
      <c r="J42" s="10"/>
      <c r="K42" s="11"/>
    </row>
    <row r="43" spans="1:11" x14ac:dyDescent="0.2">
      <c r="A43" s="8"/>
      <c r="B43" s="10" t="s">
        <v>131</v>
      </c>
      <c r="C43" s="10"/>
      <c r="D43" s="10"/>
      <c r="E43" s="10"/>
      <c r="F43" s="10"/>
      <c r="G43" s="10"/>
      <c r="H43" s="10"/>
      <c r="I43" s="10"/>
      <c r="J43" s="10"/>
      <c r="K43" s="11"/>
    </row>
    <row r="44" spans="1:11" x14ac:dyDescent="0.2">
      <c r="A44" s="8"/>
      <c r="B44" s="10" t="s">
        <v>132</v>
      </c>
      <c r="C44" s="10"/>
      <c r="D44" s="10"/>
      <c r="E44" s="10"/>
      <c r="F44" s="10"/>
      <c r="G44" s="10"/>
      <c r="H44" s="10"/>
      <c r="I44" s="10"/>
      <c r="J44" s="10"/>
      <c r="K44" s="11"/>
    </row>
    <row r="45" spans="1:11" x14ac:dyDescent="0.2">
      <c r="A45" s="8"/>
      <c r="B45" s="10"/>
      <c r="C45" s="10"/>
      <c r="D45" s="10"/>
      <c r="E45" s="10"/>
      <c r="F45" s="10"/>
      <c r="G45" s="10"/>
      <c r="H45" s="10"/>
      <c r="I45" s="10"/>
      <c r="J45" s="10"/>
      <c r="K45" s="11"/>
    </row>
    <row r="46" spans="1:11" x14ac:dyDescent="0.2">
      <c r="A46" s="8"/>
      <c r="B46" s="10" t="s">
        <v>134</v>
      </c>
      <c r="C46" s="10"/>
      <c r="D46" s="10"/>
      <c r="E46" s="10"/>
      <c r="F46" s="10"/>
      <c r="G46" s="10"/>
      <c r="H46" s="10"/>
      <c r="I46" s="10"/>
      <c r="J46" s="10"/>
      <c r="K46" s="11"/>
    </row>
    <row r="47" spans="1:11" x14ac:dyDescent="0.2">
      <c r="A47" s="8"/>
      <c r="B47" s="10" t="s">
        <v>135</v>
      </c>
      <c r="C47" s="10"/>
      <c r="D47" s="10"/>
      <c r="E47" s="10"/>
      <c r="F47" s="10"/>
      <c r="G47" s="10"/>
      <c r="H47" s="10"/>
      <c r="I47" s="10"/>
      <c r="J47" s="10"/>
      <c r="K47" s="11"/>
    </row>
    <row r="48" spans="1:11" x14ac:dyDescent="0.2">
      <c r="A48" s="8"/>
      <c r="B48" s="10" t="s">
        <v>136</v>
      </c>
      <c r="C48" s="10"/>
      <c r="D48" s="10"/>
      <c r="E48" s="10"/>
      <c r="F48" s="10"/>
      <c r="G48" s="10"/>
      <c r="H48" s="10"/>
      <c r="I48" s="10"/>
      <c r="J48" s="10"/>
      <c r="K48" s="11"/>
    </row>
    <row r="49" spans="1:11" x14ac:dyDescent="0.2">
      <c r="A49" s="8"/>
      <c r="B49" s="10" t="s">
        <v>168</v>
      </c>
      <c r="C49" s="10"/>
      <c r="D49" s="10"/>
      <c r="E49" s="10"/>
      <c r="F49" s="10"/>
      <c r="G49" s="10"/>
      <c r="H49" s="10"/>
      <c r="I49" s="10"/>
      <c r="J49" s="10"/>
      <c r="K49" s="11"/>
    </row>
    <row r="50" spans="1:11" ht="13.5" thickBot="1" x14ac:dyDescent="0.25">
      <c r="A50" s="24"/>
      <c r="B50" s="25"/>
      <c r="C50" s="25"/>
      <c r="D50" s="25"/>
      <c r="E50" s="25"/>
      <c r="F50" s="25"/>
      <c r="G50" s="25"/>
      <c r="H50" s="25"/>
      <c r="I50" s="25"/>
      <c r="J50" s="25"/>
      <c r="K50" s="26"/>
    </row>
  </sheetData>
  <mergeCells count="4">
    <mergeCell ref="B2:J2"/>
    <mergeCell ref="F13:H13"/>
    <mergeCell ref="B4:J7"/>
    <mergeCell ref="B9:J11"/>
  </mergeCells>
  <phoneticPr fontId="0" type="noConversion"/>
  <printOptions horizontalCentered="1"/>
  <pageMargins left="0.75" right="0.75" top="1" bottom="1" header="0.5" footer="0.5"/>
  <pageSetup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workbookViewId="0"/>
  </sheetViews>
  <sheetFormatPr defaultRowHeight="12.75" x14ac:dyDescent="0.2"/>
  <cols>
    <col min="1" max="1" width="2.83203125" customWidth="1"/>
    <col min="2" max="2" width="30.83203125" customWidth="1"/>
    <col min="3" max="3" width="2.83203125" customWidth="1"/>
    <col min="4" max="4" width="12.83203125" customWidth="1"/>
    <col min="5" max="5" width="2.83203125" customWidth="1"/>
    <col min="6" max="6" width="12.83203125" customWidth="1"/>
    <col min="7" max="7" width="2.83203125" customWidth="1"/>
    <col min="8" max="8" width="12.83203125" customWidth="1"/>
    <col min="9" max="9" width="2.83203125" customWidth="1"/>
    <col min="10" max="10" width="12.83203125" customWidth="1"/>
    <col min="11" max="11" width="2.83203125" customWidth="1"/>
    <col min="12" max="12" width="12.83203125" customWidth="1"/>
    <col min="13" max="13" width="2.83203125" customWidth="1"/>
    <col min="14" max="14" width="12.83203125" customWidth="1"/>
    <col min="15" max="15" width="2.83203125" customWidth="1"/>
  </cols>
  <sheetData>
    <row r="1" spans="1:15" x14ac:dyDescent="0.2">
      <c r="A1" s="5"/>
      <c r="B1" s="6"/>
      <c r="C1" s="6"/>
      <c r="D1" s="6"/>
      <c r="E1" s="6"/>
      <c r="F1" s="6"/>
      <c r="G1" s="6"/>
      <c r="H1" s="6"/>
      <c r="I1" s="6"/>
      <c r="J1" s="6"/>
      <c r="K1" s="6"/>
      <c r="L1" s="6"/>
      <c r="M1" s="6"/>
      <c r="N1" s="6"/>
      <c r="O1" s="7"/>
    </row>
    <row r="2" spans="1:15" ht="15.75" x14ac:dyDescent="0.2">
      <c r="A2" s="1"/>
      <c r="B2" s="113" t="s">
        <v>228</v>
      </c>
      <c r="C2" s="113"/>
      <c r="D2" s="113"/>
      <c r="E2" s="113"/>
      <c r="F2" s="113"/>
      <c r="G2" s="114"/>
      <c r="H2" s="114"/>
      <c r="I2" s="114"/>
      <c r="J2" s="114"/>
      <c r="K2" s="114"/>
      <c r="L2" s="114"/>
      <c r="M2" s="114"/>
      <c r="N2" s="114"/>
      <c r="O2" s="3"/>
    </row>
    <row r="3" spans="1:15" x14ac:dyDescent="0.2">
      <c r="A3" s="8"/>
      <c r="B3" s="9"/>
      <c r="C3" s="9"/>
      <c r="D3" s="9"/>
      <c r="E3" s="10"/>
      <c r="F3" s="10"/>
      <c r="G3" s="10"/>
      <c r="H3" s="10"/>
      <c r="I3" s="10"/>
      <c r="J3" s="10"/>
      <c r="K3" s="10"/>
      <c r="L3" s="10"/>
      <c r="M3" s="10"/>
      <c r="N3" s="10"/>
      <c r="O3" s="11"/>
    </row>
    <row r="4" spans="1:15" x14ac:dyDescent="0.2">
      <c r="A4" s="8"/>
      <c r="B4" s="124" t="s">
        <v>185</v>
      </c>
      <c r="C4" s="123"/>
      <c r="D4" s="123"/>
      <c r="E4" s="123"/>
      <c r="F4" s="123"/>
      <c r="G4" s="123"/>
      <c r="H4" s="123"/>
      <c r="I4" s="123"/>
      <c r="J4" s="123"/>
      <c r="K4" s="123"/>
      <c r="L4" s="123"/>
      <c r="M4" s="123"/>
      <c r="N4" s="123"/>
      <c r="O4" s="11"/>
    </row>
    <row r="5" spans="1:15" x14ac:dyDescent="0.2">
      <c r="A5" s="8"/>
      <c r="B5" s="123"/>
      <c r="C5" s="123"/>
      <c r="D5" s="123"/>
      <c r="E5" s="123"/>
      <c r="F5" s="123"/>
      <c r="G5" s="123"/>
      <c r="H5" s="123"/>
      <c r="I5" s="123"/>
      <c r="J5" s="123"/>
      <c r="K5" s="123"/>
      <c r="L5" s="123"/>
      <c r="M5" s="123"/>
      <c r="N5" s="123"/>
      <c r="O5" s="11"/>
    </row>
    <row r="6" spans="1:15" x14ac:dyDescent="0.2">
      <c r="A6" s="8"/>
      <c r="B6" s="123"/>
      <c r="C6" s="123"/>
      <c r="D6" s="123"/>
      <c r="E6" s="123"/>
      <c r="F6" s="123"/>
      <c r="G6" s="123"/>
      <c r="H6" s="123"/>
      <c r="I6" s="123"/>
      <c r="J6" s="123"/>
      <c r="K6" s="123"/>
      <c r="L6" s="123"/>
      <c r="M6" s="123"/>
      <c r="N6" s="123"/>
      <c r="O6" s="11"/>
    </row>
    <row r="7" spans="1:15" x14ac:dyDescent="0.2">
      <c r="A7" s="8"/>
      <c r="B7" s="28"/>
      <c r="C7" s="28"/>
      <c r="D7" s="28"/>
      <c r="E7" s="28"/>
      <c r="F7" s="28"/>
      <c r="G7" s="28"/>
      <c r="H7" s="28"/>
      <c r="I7" s="28"/>
      <c r="J7" s="28"/>
      <c r="K7" s="28"/>
      <c r="L7" s="28"/>
      <c r="M7" s="28"/>
      <c r="N7" s="28"/>
      <c r="O7" s="11"/>
    </row>
    <row r="8" spans="1:15" x14ac:dyDescent="0.2">
      <c r="A8" s="8"/>
      <c r="B8" s="129" t="s">
        <v>155</v>
      </c>
      <c r="C8" s="116"/>
      <c r="D8" s="116"/>
      <c r="E8" s="116"/>
      <c r="F8" s="116"/>
      <c r="G8" s="116"/>
      <c r="H8" s="116"/>
      <c r="I8" s="116"/>
      <c r="J8" s="116"/>
      <c r="K8" s="116"/>
      <c r="L8" s="116"/>
      <c r="M8" s="116"/>
      <c r="N8" s="116"/>
      <c r="O8" s="11"/>
    </row>
    <row r="9" spans="1:15" x14ac:dyDescent="0.2">
      <c r="A9" s="8"/>
      <c r="B9" s="116"/>
      <c r="C9" s="116"/>
      <c r="D9" s="116"/>
      <c r="E9" s="116"/>
      <c r="F9" s="116"/>
      <c r="G9" s="116"/>
      <c r="H9" s="116"/>
      <c r="I9" s="116"/>
      <c r="J9" s="116"/>
      <c r="K9" s="116"/>
      <c r="L9" s="116"/>
      <c r="M9" s="116"/>
      <c r="N9" s="116"/>
      <c r="O9" s="11"/>
    </row>
    <row r="10" spans="1:15" x14ac:dyDescent="0.2">
      <c r="A10" s="8"/>
      <c r="B10" s="9"/>
      <c r="C10" s="9"/>
      <c r="D10" s="9"/>
      <c r="E10" s="10"/>
      <c r="F10" s="10"/>
      <c r="G10" s="10"/>
      <c r="H10" s="10"/>
      <c r="I10" s="10"/>
      <c r="J10" s="10"/>
      <c r="K10" s="10"/>
      <c r="L10" s="10"/>
      <c r="M10" s="10"/>
      <c r="N10" s="10"/>
      <c r="O10" s="11"/>
    </row>
    <row r="11" spans="1:15" x14ac:dyDescent="0.2">
      <c r="A11" s="8"/>
      <c r="B11" s="132" t="s">
        <v>186</v>
      </c>
      <c r="C11" s="117"/>
      <c r="D11" s="117"/>
      <c r="E11" s="117"/>
      <c r="F11" s="117"/>
      <c r="G11" s="117"/>
      <c r="H11" s="117"/>
      <c r="I11" s="117"/>
      <c r="J11" s="117"/>
      <c r="K11" s="117"/>
      <c r="L11" s="117"/>
      <c r="M11" s="117"/>
      <c r="N11" s="117"/>
      <c r="O11" s="11"/>
    </row>
    <row r="12" spans="1:15" x14ac:dyDescent="0.2">
      <c r="A12" s="8"/>
      <c r="B12" s="117"/>
      <c r="C12" s="117"/>
      <c r="D12" s="117"/>
      <c r="E12" s="117"/>
      <c r="F12" s="117"/>
      <c r="G12" s="117"/>
      <c r="H12" s="117"/>
      <c r="I12" s="117"/>
      <c r="J12" s="117"/>
      <c r="K12" s="117"/>
      <c r="L12" s="117"/>
      <c r="M12" s="117"/>
      <c r="N12" s="117"/>
      <c r="O12" s="11"/>
    </row>
    <row r="13" spans="1:15" x14ac:dyDescent="0.2">
      <c r="A13" s="8"/>
      <c r="B13" s="9"/>
      <c r="C13" s="9"/>
      <c r="D13" s="9"/>
      <c r="E13" s="10"/>
      <c r="F13" s="10"/>
      <c r="G13" s="10"/>
      <c r="H13" s="10"/>
      <c r="I13" s="10"/>
      <c r="J13" s="10"/>
      <c r="K13" s="10"/>
      <c r="L13" s="10"/>
      <c r="M13" s="10"/>
      <c r="N13" s="10"/>
      <c r="O13" s="11"/>
    </row>
    <row r="14" spans="1:15" x14ac:dyDescent="0.2">
      <c r="A14" s="8"/>
      <c r="B14" s="129" t="s">
        <v>156</v>
      </c>
      <c r="C14" s="116"/>
      <c r="D14" s="116"/>
      <c r="E14" s="116"/>
      <c r="F14" s="116"/>
      <c r="G14" s="116"/>
      <c r="H14" s="116"/>
      <c r="I14" s="116"/>
      <c r="J14" s="116"/>
      <c r="K14" s="116"/>
      <c r="L14" s="116"/>
      <c r="M14" s="116"/>
      <c r="N14" s="116"/>
      <c r="O14" s="11"/>
    </row>
    <row r="15" spans="1:15" x14ac:dyDescent="0.2">
      <c r="A15" s="8"/>
      <c r="B15" s="116"/>
      <c r="C15" s="116"/>
      <c r="D15" s="116"/>
      <c r="E15" s="116"/>
      <c r="F15" s="116"/>
      <c r="G15" s="116"/>
      <c r="H15" s="116"/>
      <c r="I15" s="116"/>
      <c r="J15" s="116"/>
      <c r="K15" s="116"/>
      <c r="L15" s="116"/>
      <c r="M15" s="116"/>
      <c r="N15" s="116"/>
      <c r="O15" s="11"/>
    </row>
    <row r="16" spans="1:15" x14ac:dyDescent="0.2">
      <c r="A16" s="8"/>
      <c r="B16" s="116"/>
      <c r="C16" s="116"/>
      <c r="D16" s="116"/>
      <c r="E16" s="116"/>
      <c r="F16" s="116"/>
      <c r="G16" s="116"/>
      <c r="H16" s="116"/>
      <c r="I16" s="116"/>
      <c r="J16" s="116"/>
      <c r="K16" s="116"/>
      <c r="L16" s="116"/>
      <c r="M16" s="116"/>
      <c r="N16" s="116"/>
      <c r="O16" s="11"/>
    </row>
    <row r="17" spans="1:15" x14ac:dyDescent="0.2">
      <c r="A17" s="8"/>
      <c r="B17" s="116"/>
      <c r="C17" s="116"/>
      <c r="D17" s="116"/>
      <c r="E17" s="116"/>
      <c r="F17" s="116"/>
      <c r="G17" s="116"/>
      <c r="H17" s="116"/>
      <c r="I17" s="116"/>
      <c r="J17" s="116"/>
      <c r="K17" s="116"/>
      <c r="L17" s="116"/>
      <c r="M17" s="116"/>
      <c r="N17" s="116"/>
      <c r="O17" s="11"/>
    </row>
    <row r="18" spans="1:15" x14ac:dyDescent="0.2">
      <c r="A18" s="8"/>
      <c r="B18" s="29"/>
      <c r="C18" s="29"/>
      <c r="D18" s="29"/>
      <c r="E18" s="29"/>
      <c r="F18" s="29"/>
      <c r="G18" s="29"/>
      <c r="H18" s="29"/>
      <c r="I18" s="29"/>
      <c r="J18" s="29"/>
      <c r="K18" s="29"/>
      <c r="L18" s="29"/>
      <c r="M18" s="29"/>
      <c r="N18" s="29"/>
      <c r="O18" s="11"/>
    </row>
    <row r="19" spans="1:15" x14ac:dyDescent="0.2">
      <c r="A19" s="8"/>
      <c r="B19" s="116" t="s">
        <v>157</v>
      </c>
      <c r="C19" s="116"/>
      <c r="D19" s="116"/>
      <c r="E19" s="116"/>
      <c r="F19" s="116"/>
      <c r="G19" s="116"/>
      <c r="H19" s="116"/>
      <c r="I19" s="116"/>
      <c r="J19" s="116"/>
      <c r="K19" s="116"/>
      <c r="L19" s="116"/>
      <c r="M19" s="116"/>
      <c r="N19" s="116"/>
      <c r="O19" s="11"/>
    </row>
    <row r="20" spans="1:15" x14ac:dyDescent="0.2">
      <c r="A20" s="8"/>
      <c r="B20" s="116"/>
      <c r="C20" s="116"/>
      <c r="D20" s="116"/>
      <c r="E20" s="116"/>
      <c r="F20" s="116"/>
      <c r="G20" s="116"/>
      <c r="H20" s="116"/>
      <c r="I20" s="116"/>
      <c r="J20" s="116"/>
      <c r="K20" s="116"/>
      <c r="L20" s="116"/>
      <c r="M20" s="116"/>
      <c r="N20" s="116"/>
      <c r="O20" s="11"/>
    </row>
    <row r="21" spans="1:15" x14ac:dyDescent="0.2">
      <c r="A21" s="8"/>
      <c r="B21" s="29"/>
      <c r="C21" s="29"/>
      <c r="D21" s="29"/>
      <c r="E21" s="29"/>
      <c r="F21" s="29"/>
      <c r="G21" s="29"/>
      <c r="H21" s="29"/>
      <c r="I21" s="29"/>
      <c r="J21" s="29"/>
      <c r="K21" s="29"/>
      <c r="L21" s="29"/>
      <c r="M21" s="29"/>
      <c r="N21" s="29"/>
      <c r="O21" s="11"/>
    </row>
    <row r="22" spans="1:15" x14ac:dyDescent="0.2">
      <c r="A22" s="8"/>
      <c r="B22" s="10"/>
      <c r="C22" s="10"/>
      <c r="D22" s="10"/>
      <c r="E22" s="10"/>
      <c r="F22" s="31"/>
      <c r="G22" s="10"/>
      <c r="H22" s="31"/>
      <c r="I22" s="10"/>
      <c r="J22" s="31"/>
      <c r="K22" s="10"/>
      <c r="L22" s="31"/>
      <c r="M22" s="10"/>
      <c r="N22" s="31"/>
      <c r="O22" s="11"/>
    </row>
    <row r="23" spans="1:15" x14ac:dyDescent="0.2">
      <c r="A23" s="8"/>
      <c r="B23" s="13" t="s">
        <v>138</v>
      </c>
      <c r="C23" s="12"/>
      <c r="D23" s="14">
        <v>1995</v>
      </c>
      <c r="E23" s="46"/>
      <c r="F23" s="14">
        <v>1996</v>
      </c>
      <c r="G23" s="46"/>
      <c r="H23" s="14">
        <v>1997</v>
      </c>
      <c r="I23" s="10"/>
      <c r="J23" s="14">
        <v>1998</v>
      </c>
      <c r="K23" s="10"/>
      <c r="L23" s="14">
        <v>1999</v>
      </c>
      <c r="M23" s="10"/>
      <c r="N23" s="14" t="s">
        <v>137</v>
      </c>
      <c r="O23" s="11"/>
    </row>
    <row r="24" spans="1:15" x14ac:dyDescent="0.2">
      <c r="A24" s="8"/>
      <c r="B24" s="10" t="s">
        <v>139</v>
      </c>
      <c r="C24" s="10"/>
      <c r="D24" s="62">
        <v>0.23200000000000001</v>
      </c>
      <c r="E24" s="62"/>
      <c r="F24" s="62">
        <v>0.1</v>
      </c>
      <c r="G24" s="62"/>
      <c r="H24" s="62">
        <v>4.8000000000000001E-2</v>
      </c>
      <c r="I24" s="10"/>
      <c r="J24" s="62">
        <v>0.01</v>
      </c>
      <c r="K24" s="10"/>
      <c r="L24" s="17">
        <v>0.105</v>
      </c>
      <c r="M24" s="10"/>
      <c r="N24" s="75">
        <f>AVERAGE(D24:L24)</f>
        <v>9.9000000000000005E-2</v>
      </c>
      <c r="O24" s="11"/>
    </row>
    <row r="25" spans="1:15" x14ac:dyDescent="0.2">
      <c r="A25" s="8"/>
      <c r="B25" s="63" t="s">
        <v>140</v>
      </c>
      <c r="C25" s="10"/>
      <c r="D25" s="62">
        <v>0.53100000000000003</v>
      </c>
      <c r="E25" s="62"/>
      <c r="F25" s="62">
        <v>0.27100000000000002</v>
      </c>
      <c r="G25" s="62"/>
      <c r="H25" s="62">
        <v>0.247</v>
      </c>
      <c r="I25" s="10"/>
      <c r="J25" s="17">
        <v>0.29199999999999998</v>
      </c>
      <c r="K25" s="10"/>
      <c r="L25" s="17">
        <v>0.307</v>
      </c>
      <c r="M25" s="10"/>
      <c r="N25" s="75">
        <f>AVERAGE(D25:L25)</f>
        <v>0.3296</v>
      </c>
      <c r="O25" s="11"/>
    </row>
    <row r="26" spans="1:15" x14ac:dyDescent="0.2">
      <c r="A26" s="8"/>
      <c r="B26" s="63" t="s">
        <v>141</v>
      </c>
      <c r="C26" s="10"/>
      <c r="D26" s="64">
        <v>0.97199999999999998</v>
      </c>
      <c r="E26" s="64"/>
      <c r="F26" s="64">
        <v>1.0389999999999999</v>
      </c>
      <c r="G26" s="64"/>
      <c r="H26" s="64">
        <v>1.117</v>
      </c>
      <c r="I26" s="65"/>
      <c r="J26" s="66">
        <v>1.2070000000000001</v>
      </c>
      <c r="K26" s="65"/>
      <c r="L26" s="66">
        <v>1.7</v>
      </c>
      <c r="M26" s="65"/>
      <c r="N26" s="76">
        <f>AVERAGE(D26:L26)</f>
        <v>1.2070000000000001</v>
      </c>
      <c r="O26" s="11"/>
    </row>
    <row r="27" spans="1:15" x14ac:dyDescent="0.2">
      <c r="A27" s="8"/>
      <c r="B27" s="10" t="s">
        <v>142</v>
      </c>
      <c r="C27" s="10"/>
      <c r="D27" s="58">
        <v>0.16</v>
      </c>
      <c r="E27" s="51"/>
      <c r="F27" s="51">
        <v>0.28000000000000003</v>
      </c>
      <c r="G27" s="51"/>
      <c r="H27" s="51">
        <v>0.30199999999999999</v>
      </c>
      <c r="I27" s="51"/>
      <c r="J27" s="51">
        <v>0.33500000000000002</v>
      </c>
      <c r="K27" s="51"/>
      <c r="L27" s="51">
        <v>1.5189999999999999</v>
      </c>
      <c r="M27" s="10"/>
      <c r="N27" s="75">
        <f>AVERAGE(D27:L27)</f>
        <v>0.51919999999999999</v>
      </c>
      <c r="O27" s="11"/>
    </row>
    <row r="28" spans="1:15" x14ac:dyDescent="0.2">
      <c r="A28" s="8"/>
      <c r="B28" s="10"/>
      <c r="C28" s="10"/>
      <c r="D28" s="41"/>
      <c r="E28" s="10"/>
      <c r="F28" s="51"/>
      <c r="G28" s="10"/>
      <c r="H28" s="51"/>
      <c r="I28" s="10"/>
      <c r="J28" s="51"/>
      <c r="K28" s="10"/>
      <c r="L28" s="51"/>
      <c r="M28" s="10"/>
      <c r="N28" s="51"/>
      <c r="O28" s="11"/>
    </row>
    <row r="29" spans="1:15" x14ac:dyDescent="0.2">
      <c r="A29" s="8"/>
      <c r="B29" s="10"/>
      <c r="C29" s="10"/>
      <c r="D29" s="41"/>
      <c r="E29" s="10"/>
      <c r="F29" s="51"/>
      <c r="G29" s="10"/>
      <c r="H29" s="51"/>
      <c r="I29" s="10"/>
      <c r="J29" s="51"/>
      <c r="K29" s="10"/>
      <c r="L29" s="51"/>
      <c r="M29" s="10"/>
      <c r="N29" s="51"/>
      <c r="O29" s="11"/>
    </row>
    <row r="30" spans="1:15" x14ac:dyDescent="0.2">
      <c r="A30" s="8"/>
      <c r="B30" s="10" t="s">
        <v>143</v>
      </c>
      <c r="C30" s="10"/>
      <c r="D30" s="41"/>
      <c r="E30" s="10"/>
      <c r="F30" s="51"/>
      <c r="G30" s="10"/>
      <c r="H30" s="51"/>
      <c r="I30" s="10"/>
      <c r="J30" s="51"/>
      <c r="K30" s="10"/>
      <c r="L30" s="51"/>
      <c r="M30" s="10"/>
      <c r="N30" s="51"/>
      <c r="O30" s="11"/>
    </row>
    <row r="31" spans="1:15" x14ac:dyDescent="0.2">
      <c r="A31" s="8"/>
      <c r="B31" s="10"/>
      <c r="C31" s="10"/>
      <c r="D31" s="41"/>
      <c r="E31" s="10"/>
      <c r="F31" s="18"/>
      <c r="G31" s="10"/>
      <c r="H31" s="18"/>
      <c r="I31" s="10"/>
      <c r="J31" s="18"/>
      <c r="K31" s="10"/>
      <c r="L31" s="18"/>
      <c r="M31" s="10"/>
      <c r="N31" s="18"/>
      <c r="O31" s="11"/>
    </row>
    <row r="32" spans="1:15" x14ac:dyDescent="0.2">
      <c r="A32" s="8"/>
      <c r="B32" s="10" t="s">
        <v>144</v>
      </c>
      <c r="C32" s="10"/>
      <c r="D32" s="41"/>
      <c r="E32" s="10"/>
      <c r="F32" s="18"/>
      <c r="G32" s="10"/>
      <c r="H32" s="18"/>
      <c r="I32" s="10"/>
      <c r="J32" s="18"/>
      <c r="K32" s="10"/>
      <c r="L32" s="18"/>
      <c r="M32" s="10"/>
      <c r="N32" s="18"/>
      <c r="O32" s="11"/>
    </row>
    <row r="33" spans="1:15" x14ac:dyDescent="0.2">
      <c r="A33" s="8"/>
      <c r="B33" s="10" t="s">
        <v>145</v>
      </c>
      <c r="C33" s="10"/>
      <c r="D33" s="41"/>
      <c r="E33" s="10"/>
      <c r="F33" s="19"/>
      <c r="G33" s="10"/>
      <c r="H33" s="19"/>
      <c r="I33" s="10"/>
      <c r="J33" s="19"/>
      <c r="K33" s="10"/>
      <c r="L33" s="19"/>
      <c r="M33" s="10"/>
      <c r="N33" s="19"/>
      <c r="O33" s="11"/>
    </row>
    <row r="34" spans="1:15" x14ac:dyDescent="0.2">
      <c r="A34" s="8"/>
      <c r="B34" s="10"/>
      <c r="C34" s="10"/>
      <c r="D34" s="10"/>
      <c r="E34" s="10"/>
      <c r="F34" s="10"/>
      <c r="G34" s="10"/>
      <c r="H34" s="10"/>
      <c r="I34" s="10"/>
      <c r="J34" s="10"/>
      <c r="K34" s="10"/>
      <c r="L34" s="10"/>
      <c r="M34" s="10"/>
      <c r="N34" s="10"/>
      <c r="O34" s="11"/>
    </row>
    <row r="35" spans="1:15" x14ac:dyDescent="0.2">
      <c r="A35" s="8"/>
      <c r="B35" s="10" t="s">
        <v>146</v>
      </c>
      <c r="C35" s="10"/>
      <c r="D35" s="10"/>
      <c r="E35" s="10"/>
      <c r="F35" s="10"/>
      <c r="G35" s="10"/>
      <c r="H35" s="10"/>
      <c r="I35" s="10"/>
      <c r="J35" s="10"/>
      <c r="K35" s="10"/>
      <c r="L35" s="10"/>
      <c r="M35" s="10"/>
      <c r="N35" s="10"/>
      <c r="O35" s="11"/>
    </row>
    <row r="36" spans="1:15" x14ac:dyDescent="0.2">
      <c r="A36" s="8"/>
      <c r="B36" s="10" t="s">
        <v>147</v>
      </c>
      <c r="C36" s="10"/>
      <c r="D36" s="10"/>
      <c r="E36" s="10"/>
      <c r="F36" s="10"/>
      <c r="G36" s="10"/>
      <c r="H36" s="10"/>
      <c r="I36" s="10"/>
      <c r="J36" s="10"/>
      <c r="K36" s="10"/>
      <c r="L36" s="10"/>
      <c r="M36" s="10"/>
      <c r="N36" s="10"/>
      <c r="O36" s="11"/>
    </row>
    <row r="37" spans="1:15" x14ac:dyDescent="0.2">
      <c r="A37" s="8"/>
      <c r="B37" s="10" t="s">
        <v>152</v>
      </c>
      <c r="C37" s="10"/>
      <c r="D37" s="10"/>
      <c r="E37" s="10"/>
      <c r="F37" s="10"/>
      <c r="G37" s="10"/>
      <c r="H37" s="10"/>
      <c r="I37" s="10"/>
      <c r="J37" s="10"/>
      <c r="K37" s="10"/>
      <c r="L37" s="10"/>
      <c r="M37" s="10"/>
      <c r="N37" s="10"/>
      <c r="O37" s="11"/>
    </row>
    <row r="38" spans="1:15" x14ac:dyDescent="0.2">
      <c r="A38" s="8"/>
      <c r="B38" s="10" t="s">
        <v>153</v>
      </c>
      <c r="C38" s="10"/>
      <c r="D38" s="10"/>
      <c r="E38" s="10"/>
      <c r="F38" s="10"/>
      <c r="G38" s="10"/>
      <c r="H38" s="10"/>
      <c r="I38" s="10"/>
      <c r="J38" s="10"/>
      <c r="K38" s="10"/>
      <c r="L38" s="10"/>
      <c r="M38" s="10"/>
      <c r="N38" s="10"/>
      <c r="O38" s="11"/>
    </row>
    <row r="39" spans="1:15" x14ac:dyDescent="0.2">
      <c r="A39" s="8"/>
      <c r="B39" s="10"/>
      <c r="C39" s="10"/>
      <c r="D39" s="10"/>
      <c r="E39" s="10"/>
      <c r="F39" s="10"/>
      <c r="G39" s="10"/>
      <c r="H39" s="10"/>
      <c r="I39" s="10"/>
      <c r="J39" s="10"/>
      <c r="K39" s="10"/>
      <c r="L39" s="10"/>
      <c r="M39" s="10"/>
      <c r="N39" s="10"/>
      <c r="O39" s="11"/>
    </row>
    <row r="40" spans="1:15" x14ac:dyDescent="0.2">
      <c r="A40" s="8"/>
      <c r="B40" s="10" t="s">
        <v>148</v>
      </c>
      <c r="C40" s="10"/>
      <c r="D40" s="10"/>
      <c r="E40" s="10"/>
      <c r="F40" s="10"/>
      <c r="G40" s="10"/>
      <c r="H40" s="10"/>
      <c r="I40" s="10"/>
      <c r="J40" s="10"/>
      <c r="K40" s="10"/>
      <c r="L40" s="10"/>
      <c r="M40" s="10"/>
      <c r="N40" s="10"/>
      <c r="O40" s="11"/>
    </row>
    <row r="41" spans="1:15" x14ac:dyDescent="0.2">
      <c r="A41" s="8"/>
      <c r="B41" s="10" t="s">
        <v>149</v>
      </c>
      <c r="C41" s="10"/>
      <c r="D41" s="10"/>
      <c r="E41" s="10"/>
      <c r="F41" s="10"/>
      <c r="G41" s="10"/>
      <c r="H41" s="10"/>
      <c r="I41" s="10"/>
      <c r="J41" s="10"/>
      <c r="K41" s="10"/>
      <c r="L41" s="10"/>
      <c r="M41" s="10"/>
      <c r="N41" s="10"/>
      <c r="O41" s="11"/>
    </row>
    <row r="42" spans="1:15" x14ac:dyDescent="0.2">
      <c r="A42" s="8"/>
      <c r="B42" s="10" t="s">
        <v>150</v>
      </c>
      <c r="C42" s="10"/>
      <c r="D42" s="10"/>
      <c r="E42" s="10"/>
      <c r="F42" s="10"/>
      <c r="G42" s="10"/>
      <c r="H42" s="10"/>
      <c r="I42" s="10"/>
      <c r="J42" s="10"/>
      <c r="K42" s="10"/>
      <c r="L42" s="10"/>
      <c r="M42" s="10"/>
      <c r="N42" s="10"/>
      <c r="O42" s="11"/>
    </row>
    <row r="43" spans="1:15" x14ac:dyDescent="0.2">
      <c r="A43" s="8"/>
      <c r="B43" s="10" t="s">
        <v>151</v>
      </c>
      <c r="C43" s="10"/>
      <c r="D43" s="10"/>
      <c r="E43" s="10"/>
      <c r="F43" s="10"/>
      <c r="G43" s="10"/>
      <c r="H43" s="10"/>
      <c r="I43" s="10"/>
      <c r="J43" s="10"/>
      <c r="K43" s="10"/>
      <c r="L43" s="10"/>
      <c r="M43" s="10"/>
      <c r="N43" s="10"/>
      <c r="O43" s="11"/>
    </row>
    <row r="44" spans="1:15" x14ac:dyDescent="0.2">
      <c r="A44" s="8"/>
      <c r="B44" s="10" t="s">
        <v>159</v>
      </c>
      <c r="C44" s="10"/>
      <c r="D44" s="10"/>
      <c r="E44" s="10"/>
      <c r="F44" s="10"/>
      <c r="G44" s="10"/>
      <c r="H44" s="10"/>
      <c r="I44" s="10"/>
      <c r="J44" s="10"/>
      <c r="K44" s="10"/>
      <c r="L44" s="10"/>
      <c r="M44" s="10"/>
      <c r="N44" s="10"/>
      <c r="O44" s="11"/>
    </row>
    <row r="45" spans="1:15" x14ac:dyDescent="0.2">
      <c r="A45" s="8"/>
      <c r="B45" s="10" t="s">
        <v>154</v>
      </c>
      <c r="C45" s="10"/>
      <c r="D45" s="10"/>
      <c r="E45" s="10"/>
      <c r="F45" s="10"/>
      <c r="G45" s="10"/>
      <c r="H45" s="10"/>
      <c r="I45" s="10"/>
      <c r="J45" s="10"/>
      <c r="K45" s="10"/>
      <c r="L45" s="10"/>
      <c r="M45" s="10"/>
      <c r="N45" s="10"/>
      <c r="O45" s="11"/>
    </row>
    <row r="46" spans="1:15" ht="13.5" thickBot="1" x14ac:dyDescent="0.25">
      <c r="A46" s="24"/>
      <c r="B46" s="25"/>
      <c r="C46" s="25"/>
      <c r="D46" s="25"/>
      <c r="E46" s="25"/>
      <c r="F46" s="25"/>
      <c r="G46" s="25"/>
      <c r="H46" s="25"/>
      <c r="I46" s="25"/>
      <c r="J46" s="25"/>
      <c r="K46" s="25"/>
      <c r="L46" s="25"/>
      <c r="M46" s="25"/>
      <c r="N46" s="25"/>
      <c r="O46" s="26"/>
    </row>
  </sheetData>
  <mergeCells count="6">
    <mergeCell ref="B2:N2"/>
    <mergeCell ref="B19:N20"/>
    <mergeCell ref="B8:N9"/>
    <mergeCell ref="B14:N17"/>
    <mergeCell ref="B11:N12"/>
    <mergeCell ref="B4:N6"/>
  </mergeCells>
  <phoneticPr fontId="0" type="noConversion"/>
  <printOptions horizontalCentered="1"/>
  <pageMargins left="0.5" right="0.5" top="1" bottom="1" header="0.5" footer="0.5"/>
  <pageSetup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Pbm13.1</vt:lpstr>
      <vt:lpstr>Pblm13.2</vt:lpstr>
      <vt:lpstr>Pbm13.3</vt:lpstr>
      <vt:lpstr>Pbm13.4</vt:lpstr>
      <vt:lpstr>Pbm13.5</vt:lpstr>
      <vt:lpstr>Pbm13.6</vt:lpstr>
      <vt:lpstr>Pbm13.7</vt:lpstr>
      <vt:lpstr>Pbm13.8</vt:lpstr>
      <vt:lpstr>Pbm13.9</vt:lpstr>
      <vt:lpstr>Pbm13.10</vt:lpstr>
      <vt:lpstr>Pbm13.11</vt:lpstr>
      <vt:lpstr>Pbm13.12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Moffett</dc:creator>
  <cp:lastModifiedBy>Michael Moffett</cp:lastModifiedBy>
  <cp:lastPrinted>2015-01-29T19:24:39Z</cp:lastPrinted>
  <dcterms:created xsi:type="dcterms:W3CDTF">2002-03-02T16:40:07Z</dcterms:created>
  <dcterms:modified xsi:type="dcterms:W3CDTF">2015-07-06T21:10:47Z</dcterms:modified>
</cp:coreProperties>
</file>