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ybar\Dropbox\AAA_FIN_INT_336\MBF_Resources\Excel_Solutions\"/>
    </mc:Choice>
  </mc:AlternateContent>
  <bookViews>
    <workbookView xWindow="120" yWindow="12" windowWidth="11700" windowHeight="6540" activeTab="13"/>
  </bookViews>
  <sheets>
    <sheet name="Pbm5.1" sheetId="26" r:id="rId1"/>
    <sheet name="Pbm5.2" sheetId="20" r:id="rId2"/>
    <sheet name="Pbm5.3" sheetId="24" r:id="rId3"/>
    <sheet name="Pbm5.4" sheetId="8" r:id="rId4"/>
    <sheet name="Pbm5.5" sheetId="5" r:id="rId5"/>
    <sheet name="Pbm5.6" sheetId="25" r:id="rId6"/>
    <sheet name="Pbm5.7" sheetId="1" r:id="rId7"/>
    <sheet name="Pbm5.8" sheetId="21" r:id="rId8"/>
    <sheet name="Pbm5.9" sheetId="2" r:id="rId9"/>
    <sheet name="Pbm5.10" sheetId="4" r:id="rId10"/>
    <sheet name="Pbm5.11" sheetId="23" r:id="rId11"/>
    <sheet name="Pbm5.12" sheetId="14" r:id="rId12"/>
    <sheet name="Pbm5.13" sheetId="10" r:id="rId13"/>
    <sheet name="Pbm5.14" sheetId="12" r:id="rId14"/>
    <sheet name="Pbm5.15" sheetId="18" r:id="rId15"/>
    <sheet name="Pbm5.16" sheetId="17" r:id="rId16"/>
    <sheet name="Pbm5.17" sheetId="16" r:id="rId17"/>
    <sheet name="Pbm5.18" sheetId="28" r:id="rId18"/>
    <sheet name="Pbm5.19" sheetId="15" r:id="rId19"/>
    <sheet name="Pbm5.20" sheetId="27" r:id="rId20"/>
  </sheets>
  <definedNames>
    <definedName name="_xlnm.Print_Area" localSheetId="10">Pbm5.11!$A$1:$M$41</definedName>
    <definedName name="_xlnm.Print_Area" localSheetId="1">Pbm5.2!$A$1:$M$43</definedName>
    <definedName name="_xlnm.Print_Area" localSheetId="2">Pbm5.3!$A$1:$M$41</definedName>
    <definedName name="_xlnm.Print_Area" localSheetId="7">Pbm5.8!$A$1:$S$31</definedName>
    <definedName name="_xlnm.Print_Area" localSheetId="8">Pbm5.9!$A$1:$M$42</definedName>
  </definedNames>
  <calcPr calcId="152511" iterate="1"/>
</workbook>
</file>

<file path=xl/calcChain.xml><?xml version="1.0" encoding="utf-8"?>
<calcChain xmlns="http://schemas.openxmlformats.org/spreadsheetml/2006/main">
  <c r="D23" i="25" l="1"/>
  <c r="D28" i="25"/>
  <c r="D11" i="28"/>
  <c r="D14" i="28"/>
  <c r="D26" i="27"/>
  <c r="D27" i="27"/>
  <c r="D28" i="27"/>
  <c r="D19" i="27"/>
  <c r="D20" i="27"/>
  <c r="D21" i="27"/>
  <c r="D22" i="27"/>
  <c r="D23" i="27"/>
  <c r="D22" i="26"/>
  <c r="D27" i="26"/>
  <c r="D21" i="5"/>
  <c r="D26" i="5"/>
  <c r="J35" i="20"/>
  <c r="J30" i="20"/>
  <c r="L35" i="20"/>
  <c r="J34" i="20"/>
  <c r="L34" i="20"/>
  <c r="J33" i="20"/>
  <c r="L33" i="20"/>
  <c r="J32" i="20"/>
  <c r="L32" i="20"/>
  <c r="J31" i="20"/>
  <c r="L31" i="20"/>
  <c r="J25" i="20"/>
  <c r="J20" i="20"/>
  <c r="L25" i="20"/>
  <c r="J24" i="20"/>
  <c r="L24" i="20"/>
  <c r="J23" i="20"/>
  <c r="L23" i="20"/>
  <c r="J22" i="20"/>
  <c r="L22" i="20"/>
  <c r="J21" i="20"/>
  <c r="L21" i="20"/>
  <c r="H35" i="20"/>
  <c r="H34" i="20"/>
  <c r="H33" i="20"/>
  <c r="H32" i="20"/>
  <c r="H31" i="20"/>
  <c r="H25" i="20"/>
  <c r="H24" i="20"/>
  <c r="H23" i="20"/>
  <c r="H22" i="20"/>
  <c r="H21" i="20"/>
  <c r="D23" i="10"/>
  <c r="D25" i="12"/>
  <c r="D20" i="12"/>
  <c r="F25" i="18"/>
  <c r="D25" i="18"/>
  <c r="H14" i="18"/>
  <c r="H14" i="17"/>
  <c r="D21" i="17"/>
  <c r="F21" i="17"/>
  <c r="H23" i="17"/>
  <c r="D11" i="16"/>
  <c r="D14" i="16"/>
  <c r="D25" i="15"/>
  <c r="D26" i="15"/>
  <c r="D27" i="15"/>
  <c r="D28" i="15"/>
  <c r="D29" i="15"/>
  <c r="D18" i="15"/>
  <c r="D19" i="15"/>
  <c r="D20" i="15"/>
  <c r="D21" i="15"/>
  <c r="D22" i="15"/>
  <c r="F30" i="8"/>
  <c r="D30" i="8"/>
  <c r="D37" i="8"/>
  <c r="F29" i="8"/>
  <c r="D29" i="8"/>
  <c r="H29" i="8"/>
  <c r="F28" i="8"/>
  <c r="D28" i="8"/>
  <c r="D36" i="8"/>
  <c r="D41" i="8"/>
  <c r="J20" i="1"/>
  <c r="J19" i="1"/>
  <c r="J18" i="1"/>
  <c r="J17" i="1"/>
  <c r="J16" i="1"/>
  <c r="J15" i="1"/>
  <c r="J14" i="1"/>
  <c r="J13" i="1"/>
  <c r="J12" i="1"/>
  <c r="J27" i="24"/>
  <c r="J33" i="24"/>
  <c r="J32" i="24"/>
  <c r="J31" i="24"/>
  <c r="L31" i="24"/>
  <c r="J30" i="24"/>
  <c r="L30" i="24"/>
  <c r="J29" i="24"/>
  <c r="J28" i="24"/>
  <c r="H29" i="21"/>
  <c r="J30" i="21"/>
  <c r="H30" i="21"/>
  <c r="H27" i="21"/>
  <c r="J28" i="21"/>
  <c r="H28" i="21"/>
  <c r="H25" i="21"/>
  <c r="J26" i="21"/>
  <c r="H26" i="21"/>
  <c r="H23" i="21"/>
  <c r="J24" i="21"/>
  <c r="H24" i="21"/>
  <c r="H21" i="21"/>
  <c r="J22" i="21"/>
  <c r="H22" i="21"/>
  <c r="H19" i="21"/>
  <c r="J20" i="21"/>
  <c r="H20" i="21"/>
  <c r="H17" i="21"/>
  <c r="J18" i="21"/>
  <c r="H18" i="21"/>
  <c r="J34" i="2"/>
  <c r="J28" i="2"/>
  <c r="J33" i="2"/>
  <c r="L33" i="2"/>
  <c r="J32" i="2"/>
  <c r="L32" i="2"/>
  <c r="J31" i="2"/>
  <c r="L31" i="2"/>
  <c r="J30" i="2"/>
  <c r="L30" i="2"/>
  <c r="J29" i="2"/>
  <c r="L29" i="2"/>
  <c r="D29" i="4"/>
  <c r="D30" i="4"/>
  <c r="D31" i="4"/>
  <c r="D32" i="4"/>
  <c r="D22" i="4"/>
  <c r="D23" i="4"/>
  <c r="D24" i="4"/>
  <c r="D25" i="4"/>
  <c r="J33" i="23"/>
  <c r="J27" i="23"/>
  <c r="J32" i="23"/>
  <c r="J31" i="23"/>
  <c r="J30" i="23"/>
  <c r="J29" i="23"/>
  <c r="L29" i="23"/>
  <c r="J28" i="23"/>
  <c r="D32" i="14"/>
  <c r="D33" i="14"/>
  <c r="D34" i="14"/>
  <c r="D35" i="14"/>
  <c r="D27" i="14"/>
  <c r="D28" i="14"/>
  <c r="D26" i="14"/>
  <c r="D29" i="14"/>
  <c r="L30" i="23"/>
  <c r="L34" i="2"/>
  <c r="L28" i="24"/>
  <c r="L32" i="24"/>
  <c r="L31" i="23"/>
  <c r="L29" i="24"/>
  <c r="L33" i="24"/>
  <c r="L20" i="20"/>
  <c r="L30" i="20"/>
  <c r="L28" i="23"/>
  <c r="L32" i="23"/>
  <c r="H28" i="8"/>
  <c r="H30" i="8"/>
  <c r="H27" i="18"/>
  <c r="L33" i="23"/>
  <c r="D29" i="27"/>
  <c r="D30" i="27"/>
</calcChain>
</file>

<file path=xl/sharedStrings.xml><?xml version="1.0" encoding="utf-8"?>
<sst xmlns="http://schemas.openxmlformats.org/spreadsheetml/2006/main" count="571" uniqueCount="352">
  <si>
    <t>Values</t>
  </si>
  <si>
    <t>Assumptions</t>
  </si>
  <si>
    <t>Depreciation</t>
  </si>
  <si>
    <t>Beginning funds in Swiss francs (SF)</t>
  </si>
  <si>
    <t>Mt. Fuji Bank  (yen/$)</t>
  </si>
  <si>
    <t>Mt. Rushmore Bank (SF/$)</t>
  </si>
  <si>
    <t>Matterhorn Bank (yen/SF)</t>
  </si>
  <si>
    <t>Step 1: SF to $</t>
  </si>
  <si>
    <t>Step 2: $ to yen</t>
  </si>
  <si>
    <t>Step 3: yen to SF</t>
  </si>
  <si>
    <t xml:space="preserve">     Profit?</t>
  </si>
  <si>
    <t>A loss.</t>
  </si>
  <si>
    <t>Step 1: SF to yen</t>
  </si>
  <si>
    <t>Step 2: yen to $</t>
  </si>
  <si>
    <t>Step 3: $ to SF</t>
  </si>
  <si>
    <t>A profit.</t>
  </si>
  <si>
    <t>Spot exchange rate:</t>
  </si>
  <si>
    <t xml:space="preserve">     Bid rate (SF/$)</t>
  </si>
  <si>
    <t>One-month forward</t>
  </si>
  <si>
    <t>3-months forward</t>
  </si>
  <si>
    <t>6-months forward</t>
  </si>
  <si>
    <t>10 to 15</t>
  </si>
  <si>
    <t>14 to 22</t>
  </si>
  <si>
    <t>20 to 30</t>
  </si>
  <si>
    <t>Bid</t>
  </si>
  <si>
    <t>Ask</t>
  </si>
  <si>
    <t>Try Number 1: Start with SF to $</t>
  </si>
  <si>
    <t>Try Number 2: Start with SF to yen</t>
  </si>
  <si>
    <t>Calculated</t>
  </si>
  <si>
    <t>Days Forward</t>
  </si>
  <si>
    <t>It widens, most likely a result of thinner and thinner trading volume.</t>
  </si>
  <si>
    <t>Maturity (days)</t>
  </si>
  <si>
    <t>6-month US dollar treasury rate (yield)</t>
  </si>
  <si>
    <t>Six-month forward rate, midrate (SF/$)</t>
  </si>
  <si>
    <t>Spot rate, midrate (SF/$)</t>
  </si>
  <si>
    <t xml:space="preserve">     Solving for implied SF interest rate</t>
  </si>
  <si>
    <t>Check calculation: the six-month forward</t>
  </si>
  <si>
    <t>Beginning funds</t>
  </si>
  <si>
    <t>Barclays London quotes:</t>
  </si>
  <si>
    <t>Arbitrage Strategy #1</t>
  </si>
  <si>
    <t>Sell euros to Citibank (at the bid rate)</t>
  </si>
  <si>
    <t>Buy euros from Barclays (at the ask rate)</t>
  </si>
  <si>
    <t>Initial investment</t>
  </si>
  <si>
    <t xml:space="preserve">     Arbitrage profit (loss)</t>
  </si>
  <si>
    <t>Arbitrage Strategy #2</t>
  </si>
  <si>
    <t>Buy euros from Citibank (at the ask rate)</t>
  </si>
  <si>
    <t>Sell euros to Barclays (at the bid rate)</t>
  </si>
  <si>
    <t>The arbitrager cannot make a profit using these quotes.</t>
  </si>
  <si>
    <t>Period</t>
  </si>
  <si>
    <t>1 month</t>
  </si>
  <si>
    <t>2 months</t>
  </si>
  <si>
    <t>3 months</t>
  </si>
  <si>
    <t>6 months</t>
  </si>
  <si>
    <t>12 months</t>
  </si>
  <si>
    <t>24 months</t>
  </si>
  <si>
    <t>Bid Rate</t>
  </si>
  <si>
    <t>Ask Rate</t>
  </si>
  <si>
    <t>Mid-Rate</t>
  </si>
  <si>
    <t>spot</t>
  </si>
  <si>
    <t>a)</t>
  </si>
  <si>
    <t>b)</t>
  </si>
  <si>
    <t>Premium</t>
  </si>
  <si>
    <t xml:space="preserve">Forward </t>
  </si>
  <si>
    <t>Fixed rate of exchange, Bs/$</t>
  </si>
  <si>
    <t>New freely floating rate (2 weeks later), Bs/$</t>
  </si>
  <si>
    <t>Devaluation</t>
  </si>
  <si>
    <t>then</t>
  </si>
  <si>
    <t xml:space="preserve">     Percentage devaluation is:</t>
  </si>
  <si>
    <t xml:space="preserve">         % Chg = (S1 - S2) / (S2)</t>
  </si>
  <si>
    <t>Exchange rate, January 1, 2003 (Bs/$)</t>
  </si>
  <si>
    <t>Exchange rate, February 1, 2003 (Bs/$)</t>
  </si>
  <si>
    <t>Forecast fall in value from Feb 1 to early summer, 2003</t>
  </si>
  <si>
    <t>a)  What was the percentage change in January?</t>
  </si>
  <si>
    <t xml:space="preserve">       % chg = (S1 - S2)/(S2)</t>
  </si>
  <si>
    <t>b)  Forecast value for June 2003?</t>
  </si>
  <si>
    <t xml:space="preserve">     We are actually solving the equation for S2 (Bs/$)</t>
  </si>
  <si>
    <t xml:space="preserve">          S2 = (S1)/(1+%chg) = (1950)/(1-.40)</t>
  </si>
  <si>
    <t>Quoted</t>
  </si>
  <si>
    <t>90-day</t>
  </si>
  <si>
    <t>Percent premium</t>
  </si>
  <si>
    <t>Spot rate</t>
  </si>
  <si>
    <t>Forward rate</t>
  </si>
  <si>
    <t>or discount on euro</t>
  </si>
  <si>
    <t>Days forward</t>
  </si>
  <si>
    <t>Calculation formula for the indirect quote on the dollar:</t>
  </si>
  <si>
    <t xml:space="preserve">     Percent premium = (S-F)/(F) x (360/90)</t>
  </si>
  <si>
    <t xml:space="preserve">Check calculation  </t>
  </si>
  <si>
    <t xml:space="preserve">One way to check percentage change calculations is to invert each of the currency </t>
  </si>
  <si>
    <t xml:space="preserve">     Percent discount = (F-S)/(S) x (360/90)</t>
  </si>
  <si>
    <t>180-day</t>
  </si>
  <si>
    <t>or discount</t>
  </si>
  <si>
    <t>Calculation formula for the direct quote on the dollar:</t>
  </si>
  <si>
    <t>Check calculation</t>
  </si>
  <si>
    <t>Exchange rate</t>
  </si>
  <si>
    <t>Calculated cross rate, pesos/euro</t>
  </si>
  <si>
    <r>
      <t xml:space="preserve">     or equivalently, euros/peso (</t>
    </r>
    <r>
      <rPr>
        <sz val="10"/>
        <rFont val="Times New Roman"/>
        <family val="1"/>
      </rPr>
      <t>€</t>
    </r>
    <r>
      <rPr>
        <sz val="10"/>
        <rFont val="Times New Roman"/>
        <family val="1"/>
      </rPr>
      <t>/Ps)</t>
    </r>
  </si>
  <si>
    <r>
      <t xml:space="preserve">        pesos/euro = (Ps/$) / (</t>
    </r>
    <r>
      <rPr>
        <sz val="10"/>
        <rFont val="Times New Roman"/>
        <family val="1"/>
      </rPr>
      <t>€</t>
    </r>
    <r>
      <rPr>
        <sz val="10"/>
        <rFont val="Times New Roman"/>
        <family val="1"/>
      </rPr>
      <t>/$)</t>
    </r>
  </si>
  <si>
    <t>Mexican peso, pesos/dollar (Ps/$)</t>
  </si>
  <si>
    <r>
      <t>European euro, euros/dollar (</t>
    </r>
    <r>
      <rPr>
        <sz val="10"/>
        <rFont val="Times New Roman"/>
        <family val="1"/>
      </rPr>
      <t>€</t>
    </r>
    <r>
      <rPr>
        <sz val="10"/>
        <rFont val="Times New Roman"/>
        <family val="1"/>
      </rPr>
      <t>/$)</t>
    </r>
  </si>
  <si>
    <t>Path #1: US$ to euros to pounds to US$</t>
  </si>
  <si>
    <t>Start with US$</t>
  </si>
  <si>
    <t>Convert to euros at Deutschebank quote</t>
  </si>
  <si>
    <t>Convert euros to pounds at NatWest quote</t>
  </si>
  <si>
    <t>Convert pounds to US$ at Citibank quote</t>
  </si>
  <si>
    <t xml:space="preserve">     Arbitrage gain (loss)</t>
  </si>
  <si>
    <t>Path #2: US$ to pounds to euros to US$</t>
  </si>
  <si>
    <t>Convert to pounds at Citibank quote</t>
  </si>
  <si>
    <t>Convert pounds to euros at NatWest quote</t>
  </si>
  <si>
    <t>Convert euros to US$ at Deutschebank quote</t>
  </si>
  <si>
    <t>6  months</t>
  </si>
  <si>
    <t>C$/euro</t>
  </si>
  <si>
    <t>US$/euro</t>
  </si>
  <si>
    <t>Forward  Premium</t>
  </si>
  <si>
    <t>on the C$/euro</t>
  </si>
  <si>
    <t>C$ Proceeds of</t>
  </si>
  <si>
    <t>on the US$/euro</t>
  </si>
  <si>
    <t>US$ Proceeds of</t>
  </si>
  <si>
    <t>Days</t>
  </si>
  <si>
    <t>Forward</t>
  </si>
  <si>
    <t>Over Spot</t>
  </si>
  <si>
    <t>Difference</t>
  </si>
  <si>
    <t>Currency</t>
  </si>
  <si>
    <t>USD</t>
  </si>
  <si>
    <t>EUR</t>
  </si>
  <si>
    <t>JPY</t>
  </si>
  <si>
    <t>GBP</t>
  </si>
  <si>
    <t>CHF</t>
  </si>
  <si>
    <t>CAD</t>
  </si>
  <si>
    <t>AUD</t>
  </si>
  <si>
    <t>HKD</t>
  </si>
  <si>
    <t>Quote</t>
  </si>
  <si>
    <t>a.  Japanese yen per US dollar?</t>
  </si>
  <si>
    <t>b.  US dollars per Japanese yen?</t>
  </si>
  <si>
    <t>c.  US dollars per euro?</t>
  </si>
  <si>
    <t>d.  Euros per US dollar?</t>
  </si>
  <si>
    <t>e.  Japanese yen per euro?</t>
  </si>
  <si>
    <t>f.  Euros per Japanese yen?</t>
  </si>
  <si>
    <t>g.  Canadian dollars per US dollar?</t>
  </si>
  <si>
    <t>h.  US dollars per Canadian dollar?</t>
  </si>
  <si>
    <t>i.  Australian dollars per US dollar?</t>
  </si>
  <si>
    <t>j.  US dollars per Australian dollar?</t>
  </si>
  <si>
    <t>k.  British pounds per US dollar?</t>
  </si>
  <si>
    <t>l.  US dollars per British pound?</t>
  </si>
  <si>
    <t>m.  US dollars per Swiss franc?</t>
  </si>
  <si>
    <t>n.  Swiss francs per US dollar?</t>
  </si>
  <si>
    <t>Country</t>
  </si>
  <si>
    <t>(per US$)</t>
  </si>
  <si>
    <t>(per US$</t>
  </si>
  <si>
    <t>November 1997</t>
  </si>
  <si>
    <t>July 1997</t>
  </si>
  <si>
    <t>China</t>
  </si>
  <si>
    <t>Hong Kong</t>
  </si>
  <si>
    <t>Indonesia</t>
  </si>
  <si>
    <t>Korea</t>
  </si>
  <si>
    <t>Malaysia</t>
  </si>
  <si>
    <t>Philippines</t>
  </si>
  <si>
    <t>Singapore</t>
  </si>
  <si>
    <t>Taiwan</t>
  </si>
  <si>
    <t>Thailand</t>
  </si>
  <si>
    <t>yuan</t>
  </si>
  <si>
    <t>dollar</t>
  </si>
  <si>
    <t>rupiah</t>
  </si>
  <si>
    <t>won</t>
  </si>
  <si>
    <t>ringgit</t>
  </si>
  <si>
    <t>peso</t>
  </si>
  <si>
    <t>baht</t>
  </si>
  <si>
    <t>Percentage</t>
  </si>
  <si>
    <t>Change vs dollar</t>
  </si>
  <si>
    <t>The Chinese yuan's value against the US dollar, as a result of the Chinese government maintaining its peg to the dollar, did not change at all during the crisis. The Thai baht, however, fell 37.5% in only five months, with the Indonesian rupiah a close second with a loss of 33.3%.</t>
  </si>
  <si>
    <t>The Venezuelan government officially floated the Venezuelan bolivar (Bs) in February of 2002. Within weeks, its value had moved from the pre-float fix of BS778/$ to Bs1025/$.</t>
  </si>
  <si>
    <t xml:space="preserve">The Venezuelan political and economic crisis deepened in late 2002 and early 2003. On January 1st, 2003, the bolivar was trading at Bs1400/$. By February 1st, its value had fallen to Bs1950/$. Many currency analysts and forecasters were predicting that the bolivar would fall an additional 40% from its February 1st value by early summer 2003. </t>
  </si>
  <si>
    <t>Citibank quote: US$/pound  ($/£)</t>
  </si>
  <si>
    <r>
      <t>National Westminster quote: euros/pound  (</t>
    </r>
    <r>
      <rPr>
        <sz val="10"/>
        <rFont val="Times New Roman"/>
        <family val="1"/>
      </rPr>
      <t>€/£</t>
    </r>
    <r>
      <rPr>
        <sz val="10"/>
        <rFont val="Times New Roman"/>
        <family val="1"/>
      </rPr>
      <t>)</t>
    </r>
  </si>
  <si>
    <r>
      <t>Deutschebank quote: US$/euro  ($/</t>
    </r>
    <r>
      <rPr>
        <sz val="10"/>
        <rFont val="Times New Roman"/>
        <family val="1"/>
      </rPr>
      <t>€</t>
    </r>
    <r>
      <rPr>
        <sz val="10"/>
        <rFont val="Times New Roman"/>
        <family val="1"/>
      </rPr>
      <t>)</t>
    </r>
  </si>
  <si>
    <t>The euro would be selling forward at a premium against the dollar, or equivalently, the dollar selling</t>
  </si>
  <si>
    <t>forward against the euro at a discount.</t>
  </si>
  <si>
    <t>In a way, the terminology is a bit tricky. One might say that the "forward premium is a premium."</t>
  </si>
  <si>
    <t>Forward premium = ( Forward - Spot ) / (Spot) x (360 / days)</t>
  </si>
  <si>
    <t xml:space="preserve">     Percent premium = ( Forward - Spot ) / ( Spot ) x  ( 360 / 180 )</t>
  </si>
  <si>
    <t>The forward rate requires fewer US dollars in exchange for pounds than the current spot rate. The dollar is therefore selling forward at a premium against the pound (and the pound is simultaneously selling forward at a discount versus the US dollar).</t>
  </si>
  <si>
    <t xml:space="preserve">     Percent forward premium = ( Spot - Forward ) / ( Forward )  x  ( 360 / 180 )</t>
  </si>
  <si>
    <t>c)  Which maturities have the smallest and largest forward premiums?</t>
  </si>
  <si>
    <t>US$/A$</t>
  </si>
  <si>
    <t>The forward rates progressively require fewer and fewer US dollars per Australian dollar than the current spot rate. Therefore the US dollar is selling forward at a premium and the Australian dollar is selling forward at a discount.</t>
  </si>
  <si>
    <r>
      <t>US$/</t>
    </r>
    <r>
      <rPr>
        <b/>
        <sz val="10"/>
        <rFont val="Arial"/>
        <family val="2"/>
      </rPr>
      <t>€</t>
    </r>
  </si>
  <si>
    <r>
      <t>¥</t>
    </r>
    <r>
      <rPr>
        <b/>
        <sz val="10"/>
        <rFont val="Times New Roman"/>
        <family val="1"/>
      </rPr>
      <t>/$</t>
    </r>
  </si>
  <si>
    <t>Forward premium = ( Spot - Forward ) / (Forward) x (360 / days)</t>
  </si>
  <si>
    <t>The forward rates progressively require fewer and fewer Japanese yen per dollar than the current spot rate. Therefore the yen is selling forward at a premium and the dollar is selling forward at a discount.</t>
  </si>
  <si>
    <t>Beginning your trip with euros</t>
  </si>
  <si>
    <r>
      <t>Spot rate ($/</t>
    </r>
    <r>
      <rPr>
        <sz val="10"/>
        <rFont val="Arial"/>
        <family val="2"/>
      </rPr>
      <t>€</t>
    </r>
    <r>
      <rPr>
        <sz val="10"/>
        <rFont val="Times New Roman"/>
        <family val="1"/>
      </rPr>
      <t>)</t>
    </r>
  </si>
  <si>
    <r>
      <t xml:space="preserve">     Cross rate (Rubles/</t>
    </r>
    <r>
      <rPr>
        <sz val="10"/>
        <rFont val="Arial"/>
        <family val="2"/>
      </rPr>
      <t>€</t>
    </r>
    <r>
      <rPr>
        <sz val="10"/>
        <rFont val="Times New Roman"/>
        <family val="1"/>
      </rPr>
      <t>)</t>
    </r>
  </si>
  <si>
    <t>Spot rate (Rubles/$)</t>
  </si>
  <si>
    <t>Converting your euros into Rubles</t>
  </si>
  <si>
    <r>
      <t>Rubles/</t>
    </r>
    <r>
      <rPr>
        <i/>
        <sz val="10"/>
        <rFont val="Arial"/>
        <family val="2"/>
      </rPr>
      <t>€</t>
    </r>
    <r>
      <rPr>
        <i/>
        <sz val="10"/>
        <rFont val="Times New Roman"/>
        <family val="1"/>
      </rPr>
      <t xml:space="preserve"> =  Rubles/$   x   $/</t>
    </r>
    <r>
      <rPr>
        <i/>
        <sz val="10"/>
        <rFont val="Arial"/>
        <family val="2"/>
      </rPr>
      <t>€</t>
    </r>
  </si>
  <si>
    <r>
      <t>¥</t>
    </r>
    <r>
      <rPr>
        <b/>
        <sz val="10"/>
        <rFont val="Times New Roman"/>
        <family val="1"/>
      </rPr>
      <t>/$</t>
    </r>
  </si>
  <si>
    <r>
      <t>$/</t>
    </r>
    <r>
      <rPr>
        <b/>
        <sz val="10"/>
        <rFont val="Arial"/>
        <family val="2"/>
      </rPr>
      <t>€</t>
    </r>
  </si>
  <si>
    <r>
      <t>C$/</t>
    </r>
    <r>
      <rPr>
        <b/>
        <sz val="10"/>
        <rFont val="Arial"/>
        <family val="2"/>
      </rPr>
      <t>€</t>
    </r>
  </si>
  <si>
    <t>Spread</t>
  </si>
  <si>
    <t>Citibank NYC quotes:</t>
  </si>
  <si>
    <r>
      <t xml:space="preserve">     Bid ($/</t>
    </r>
    <r>
      <rPr>
        <sz val="10"/>
        <rFont val="Arial"/>
        <family val="2"/>
      </rPr>
      <t>€</t>
    </r>
    <r>
      <rPr>
        <sz val="10"/>
        <rFont val="Times New Roman"/>
        <family val="1"/>
      </rPr>
      <t>)</t>
    </r>
  </si>
  <si>
    <r>
      <t xml:space="preserve">     Ask ($/</t>
    </r>
    <r>
      <rPr>
        <sz val="10"/>
        <rFont val="Arial"/>
        <family val="2"/>
      </rPr>
      <t>€</t>
    </r>
    <r>
      <rPr>
        <sz val="10"/>
        <rFont val="Times New Roman"/>
        <family val="1"/>
      </rPr>
      <t>)</t>
    </r>
  </si>
  <si>
    <t>This is a case in which a government has changed its currency from a governmentally determined fixed rate, to a regime in which the currency is allowed to change in value based on supply and demand forces in the market. As a result of the move, the currency's value in this case was a "depreciation" against the U.S. dollar.</t>
  </si>
  <si>
    <r>
      <t>European euro  (</t>
    </r>
    <r>
      <rPr>
        <sz val="10"/>
        <rFont val="Arial"/>
        <family val="2"/>
      </rPr>
      <t>€</t>
    </r>
    <r>
      <rPr>
        <sz val="10"/>
        <rFont val="Times New Roman"/>
        <family val="1"/>
      </rPr>
      <t xml:space="preserve"> per $)</t>
    </r>
  </si>
  <si>
    <r>
      <t>quotes (1/(</t>
    </r>
    <r>
      <rPr>
        <sz val="10"/>
        <rFont val="Arial"/>
        <family val="2"/>
      </rPr>
      <t>€</t>
    </r>
    <r>
      <rPr>
        <sz val="10"/>
        <rFont val="Times New Roman"/>
        <family val="1"/>
      </rPr>
      <t>/$)), and recalculate the quote using the direct quotation formula.</t>
    </r>
  </si>
  <si>
    <r>
      <t xml:space="preserve">European euro ($ per </t>
    </r>
    <r>
      <rPr>
        <sz val="10"/>
        <rFont val="Arial"/>
        <family val="2"/>
      </rPr>
      <t>€</t>
    </r>
    <r>
      <rPr>
        <sz val="10"/>
        <rFont val="Times New Roman"/>
        <family val="1"/>
      </rPr>
      <t>)</t>
    </r>
  </si>
  <si>
    <r>
      <t>Exchange rate, US$/</t>
    </r>
    <r>
      <rPr>
        <sz val="10"/>
        <rFont val="Arial"/>
        <family val="2"/>
      </rPr>
      <t>£</t>
    </r>
  </si>
  <si>
    <r>
      <t>Inverting the quotes (</t>
    </r>
    <r>
      <rPr>
        <sz val="10"/>
        <rFont val="Arial"/>
        <family val="2"/>
      </rPr>
      <t>£</t>
    </r>
    <r>
      <rPr>
        <sz val="10"/>
        <rFont val="Times New Roman"/>
        <family val="1"/>
      </rPr>
      <t>/US$)</t>
    </r>
  </si>
  <si>
    <t>Spot rate on the dollar/euro cross rate</t>
  </si>
  <si>
    <t>$1.3214/€</t>
  </si>
  <si>
    <t>b)  How many rubles will you obtain for your euros?</t>
  </si>
  <si>
    <t>a)  What is the Russian ruble/euro cross rate?</t>
  </si>
  <si>
    <t>Spot rate on the ruble/dollar cross rate</t>
  </si>
  <si>
    <t>Beginning your trip with rubles</t>
  </si>
  <si>
    <t>Spot rate on the yen/dollar cross rate</t>
  </si>
  <si>
    <t>Spot rate (¥/$)</t>
  </si>
  <si>
    <r>
      <t xml:space="preserve">     Cross rate (Rubles/</t>
    </r>
    <r>
      <rPr>
        <sz val="10"/>
        <rFont val="Arial"/>
        <family val="2"/>
      </rPr>
      <t>¥</t>
    </r>
    <r>
      <rPr>
        <sz val="10"/>
        <rFont val="Times New Roman"/>
        <family val="1"/>
      </rPr>
      <t>)</t>
    </r>
  </si>
  <si>
    <t>Converting your Rubles into yen</t>
  </si>
  <si>
    <t>Spot rate on the rubles/dollar cross rate</t>
  </si>
  <si>
    <t>Rbl 30.96/$</t>
  </si>
  <si>
    <t xml:space="preserve">   ¥84.02/$</t>
  </si>
  <si>
    <t>SF 1.2575/$</t>
  </si>
  <si>
    <t>SF 1.2585/S</t>
  </si>
  <si>
    <t xml:space="preserve">     Bid rate</t>
  </si>
  <si>
    <t xml:space="preserve">     Ask rate</t>
  </si>
  <si>
    <t xml:space="preserve">     Ask rate (SF/$)</t>
  </si>
  <si>
    <t>Spot rate (R$/€)</t>
  </si>
  <si>
    <t>Spot rate (€/GTQ)</t>
  </si>
  <si>
    <r>
      <t xml:space="preserve">     Cross rate (R$/GTQ</t>
    </r>
    <r>
      <rPr>
        <sz val="10"/>
        <rFont val="Times New Roman"/>
        <family val="1"/>
      </rPr>
      <t>)</t>
    </r>
  </si>
  <si>
    <t>Reais/GTQ  =  R$/€   x   €/GTQ</t>
  </si>
  <si>
    <t>Converting your reais into quetzals</t>
  </si>
  <si>
    <t>Spot rate on the €/reais cross rate</t>
  </si>
  <si>
    <t>Spot rate on the GTQ/€ cross rate</t>
  </si>
  <si>
    <t>GTQ 10.5799/€</t>
  </si>
  <si>
    <t>€0.4462/R$</t>
  </si>
  <si>
    <t>Amount of reais from parents</t>
  </si>
  <si>
    <t>¥/$
Bid Rate</t>
  </si>
  <si>
    <t>¥/$
Ask Rate</t>
  </si>
  <si>
    <t>Use the following spot and forward bid-ask rates for the U.S. dollar/euro (US$/€) exchange rate from December 10, 2010, to answer the following questions:</t>
  </si>
  <si>
    <t>The forward rates progressively require less and less U.S. dollars per euro than the current spot rate. Therefore the dollar is selling forward at a premium and the euro is selling forward at a discount.</t>
  </si>
  <si>
    <t>Mt. Rushmore Bank</t>
  </si>
  <si>
    <t>Mt. Fuji Bank</t>
  </si>
  <si>
    <t>¥92.00/$</t>
  </si>
  <si>
    <t>¥90.00/SF</t>
  </si>
  <si>
    <t>Mt Blanc Bank</t>
  </si>
  <si>
    <t>SF1.02/$</t>
  </si>
  <si>
    <t>Citibank NYC                               Barclays London</t>
  </si>
  <si>
    <t>$0.7551-61/€                                       $0.7545-75/€</t>
  </si>
  <si>
    <t>The Canadian exporter will be receiving six payments of 12,000 euros, ranging from now to 12 months in the future. Since the company keeps cash balances in both Canadian dollars and US dollars, it can choose which currency to change the euros to at the end of the various periods. And since the company wishes to lock in the forward rate for each and every payment, it would appear that the company should lock in forward rates in C$ for all payments. Since the euro is selling forward at a greater premium against the Canadian dollar than the U.S. dollar, the resulting dollar proceeds are higher.</t>
  </si>
  <si>
    <t>Calculate the forward premium on the dollar (the dollar is the home currency) if the spot rate is  €1.3300/$ and the 3-month forward rate is  €1.3400/$.</t>
  </si>
  <si>
    <t>Calculate the forward discount on the dollar (the dollar is the home currency) if the spot rate is spot rate is $1.5800/£ and the 6-month forward rate is $1.5550/£</t>
  </si>
  <si>
    <t>Triangular arbitrage path #1 yields a positive profit.</t>
  </si>
  <si>
    <t>National Westminster quotes euros per pound:</t>
  </si>
  <si>
    <t>Citibank quotes U.S. dollar per pound:</t>
  </si>
  <si>
    <t>Deutschebank quotes U.S. dollar per euro:</t>
  </si>
  <si>
    <t>$1.5900/£</t>
  </si>
  <si>
    <t>€1.2000/£</t>
  </si>
  <si>
    <t>$0.7550/€</t>
  </si>
  <si>
    <t>Around the horn. Assuming the following quotes, calculate how a market trader at Citibank with $1,000,000 can make an intermarket arbitrage profit.:</t>
  </si>
  <si>
    <t>Citibank quotes U.S. dollar per Libyan dinar:</t>
  </si>
  <si>
    <t>National Bank of Kuwait quotes Saudi riyal per Libyan dinar:</t>
  </si>
  <si>
    <r>
      <t>Barclay quote: US$/riyal  ($/SAR</t>
    </r>
    <r>
      <rPr>
        <sz val="10"/>
        <rFont val="Times New Roman"/>
        <family val="1"/>
      </rPr>
      <t>)</t>
    </r>
  </si>
  <si>
    <t>Barclay quotes U.S. dollar per Saudi riyal:</t>
  </si>
  <si>
    <t>Convert to riyals at Barclay quote</t>
  </si>
  <si>
    <t>National Bank of Kuwait quote: riyal per dinar (SAR/LYD)</t>
  </si>
  <si>
    <t>Citibank quote: US$/dinar ($/LYD)</t>
  </si>
  <si>
    <t>Convert to dinars at Citibank quote</t>
  </si>
  <si>
    <t>Convert dinars to riyals at NatBank of Kuwait quote</t>
  </si>
  <si>
    <t>Convert riyals to US$ at Barclay quote</t>
  </si>
  <si>
    <t>Path #2: US$ to dinars to riyals to US$</t>
  </si>
  <si>
    <t>Path #1: US$ to riyals to dinars to US$</t>
  </si>
  <si>
    <t>Convert dinars to US$ at Citibank quote</t>
  </si>
  <si>
    <t>Convert riyals to dinars at NatBank of Kuwait quote</t>
  </si>
  <si>
    <r>
      <t xml:space="preserve">        Colónes/Canadian dollar = (₡/$) / (C$</t>
    </r>
    <r>
      <rPr>
        <sz val="10"/>
        <rFont val="Times New Roman"/>
        <family val="1"/>
      </rPr>
      <t>/$)</t>
    </r>
  </si>
  <si>
    <t xml:space="preserve">     or equivalently, Canadian dollars/colón (C$/₡)</t>
  </si>
  <si>
    <t>Costa Rican colón, colónes/dollar (₡/$)</t>
  </si>
  <si>
    <t>Canadian dollar, Canadian dollars/dollar (C$/$)</t>
  </si>
  <si>
    <t>On your post-graduation celebratory trip you decide to travel from Munich, Germany to Moscow, Russia.  You leave Munich with 15,000 euros in your wallet. Wanting to exchange all of these for Russian rubles, you obtain the following quotes:</t>
  </si>
  <si>
    <t>a.  What is the Russian ruble/euro cross rate?</t>
  </si>
  <si>
    <t>b.  How many rubles will you obtain for your euros?</t>
  </si>
  <si>
    <t>a.  What is the Brazilian reais/Guatemalan quetzal cross rate?</t>
  </si>
  <si>
    <t>b.  How many quetzals will Isaac get for his reais?</t>
  </si>
  <si>
    <t>Isaac Díez Peris lives in Rio de Janeiro. While attending school in Spain he meets Juan Carlos Cordero from Guatemala. Over the summer holiday Isaac decides to visit Juan Carlos in Guatemala City for a couple of weeks.  Isaac's parents give him some spending money, R$4,500. Isaac wants to exchange it to Guatemlan quetzals (GTQ). He collects the following rates:</t>
  </si>
  <si>
    <t>a. Calculate outright quotes for bid and ask, and the number of points spread between each.</t>
  </si>
  <si>
    <t>b. What do you notice about the spread as quotes evolve from spot toward six months?</t>
  </si>
  <si>
    <t>c. What is the 6-month Swiss bill rate?</t>
  </si>
  <si>
    <t>a. Which of the following currencies had the largest depreciations or devaluations during the July to November period?</t>
  </si>
  <si>
    <t>The Asian financial crisis which began in July 1997 wreaked havoc throughout the currency markets of East Asia.</t>
  </si>
  <si>
    <t>b. Which seemingly survived the first five months of the crisis with the least impact on their currencies?</t>
  </si>
  <si>
    <t>Part a.</t>
  </si>
  <si>
    <t>Part b.</t>
  </si>
  <si>
    <t>a. What is the mid-rate for each maturity?</t>
  </si>
  <si>
    <t>b. What is the annual forward premium for all maturities?</t>
  </si>
  <si>
    <t>c. Which maturities have the smallest and largest forward premiums?</t>
  </si>
  <si>
    <r>
      <t>Since the exchange rate quotes are indirect quotes on the dollar (</t>
    </r>
    <r>
      <rPr>
        <sz val="10"/>
        <rFont val="Arial"/>
        <family val="2"/>
      </rPr>
      <t>¥</t>
    </r>
    <r>
      <rPr>
        <sz val="10"/>
        <rFont val="Times New Roman"/>
        <family val="1"/>
      </rPr>
      <t>/$), the proper forward premium calculation is:</t>
    </r>
  </si>
  <si>
    <t>a.  What is the R$/GTQ cross rate?</t>
  </si>
  <si>
    <t>b.  How many quetzals will he get for his reais?</t>
  </si>
  <si>
    <t>a.  Calculate outright quotes</t>
  </si>
  <si>
    <t>b.  What do you notice about the spread?</t>
  </si>
  <si>
    <t>c. Added/optional question: What is the 6-month Swiss bill rate?</t>
  </si>
  <si>
    <t>a.</t>
  </si>
  <si>
    <t>b.</t>
  </si>
  <si>
    <t>c.  Which maturities have the smallest and largest forward premiums?</t>
  </si>
  <si>
    <t>The 24 month forward rate has the smallest premium, while the 1 month forward possesses the largest premium.</t>
  </si>
  <si>
    <r>
      <t>Use the following spot and forward bid-ask rates for the Japanese yen/U.S. dollar (</t>
    </r>
    <r>
      <rPr>
        <sz val="10"/>
        <rFont val="Arial"/>
        <family val="2"/>
      </rPr>
      <t>¥</t>
    </r>
    <r>
      <rPr>
        <sz val="10"/>
        <rFont val="Times New Roman"/>
        <family val="1"/>
      </rPr>
      <t>/$) exchange rate from September 16, 2010, to answer the following questions:</t>
    </r>
  </si>
  <si>
    <t>Use the following cross rate table from Bloomberg to answer the following questions.</t>
  </si>
  <si>
    <r>
      <t>Since the exchange rate quotes are direct quotes on the dollar (US$/</t>
    </r>
    <r>
      <rPr>
        <sz val="10"/>
        <rFont val="Arial"/>
        <family val="2"/>
      </rPr>
      <t>€</t>
    </r>
    <r>
      <rPr>
        <sz val="10"/>
        <rFont val="Times New Roman"/>
        <family val="1"/>
      </rPr>
      <t>), the proper forward premium calculation is:</t>
    </r>
  </si>
  <si>
    <t>The following exchange rates are available to you. (You can buy or sell at the stated rates.)</t>
  </si>
  <si>
    <t>Since the exchange rate quotes are direct quotes on the dollar (US$/A$), the proper forward premium calculation is:</t>
  </si>
  <si>
    <t>A corporate treasury working out of Vienna with operations in New York simultaneously calls Citibank in New York City and Barclays in London. The two banks give the following quotes at the same time on the euro:</t>
  </si>
  <si>
    <t>a.  Is this a devaluation or depreciation?</t>
  </si>
  <si>
    <t>b.  By what percentage did its value change?</t>
  </si>
  <si>
    <t>a.  What was the percentage change in January?</t>
  </si>
  <si>
    <t>b.  Forecast value for June 2003?</t>
  </si>
  <si>
    <t>Using $1 million or its euro equivalent, show how the corporate treasury could make geographic arbitrage profit with the two different exchange rate quotes.</t>
  </si>
  <si>
    <t>Inspired by his recent trip to the Great Pyramids, Citibank trader Ruminder Dhillon wonders if he can make an intermarket arbitrage profit using Libyan dinars and Saudi riyals.  He has $1,000,000 to work with so he gathers the following quotes:</t>
  </si>
  <si>
    <t xml:space="preserve">Calculate the cross rate between the Mexican peso (Ps) and the euro (€ ) from the following two spot rates: Ps12.45/$ and  € 0.7550/$. </t>
  </si>
  <si>
    <t xml:space="preserve">Calculate the cross rate between the Costa Rican colón (₡) and the Canadian dollar (C$ ) from the following two spot rates: ₡500.29/$ and C$1.02/$. </t>
  </si>
  <si>
    <t xml:space="preserve">      The 24 month forward rate has the largest premium, while the 2 month forward possesses the smallest premium.</t>
  </si>
  <si>
    <t xml:space="preserve">Rubles/¥  =  Rubles/$  ÷  ¥/$    </t>
  </si>
  <si>
    <t xml:space="preserve">      The 1 month forward rate as the smallest premium, while the 12 month forward possesses the largest premium.</t>
  </si>
  <si>
    <t>Problem 5.12  Transatlantic Arbitrage</t>
  </si>
  <si>
    <t>Problem 5.13  Venezuelan Bolivar (A)</t>
  </si>
  <si>
    <t>Problem 5.14  Venezuelan Bolivar (B)</t>
  </si>
  <si>
    <t>Problem 5.17  Mexican Peso - European Euro Cross Rate</t>
  </si>
  <si>
    <t>Problem 5.18  Pura Vida</t>
  </si>
  <si>
    <t>Problem 5.19   Around the Horn</t>
  </si>
  <si>
    <t>Problem 5.20   Great Pyramids</t>
  </si>
  <si>
    <t>a.  What is the Russian ruble/yen cross rate?</t>
  </si>
  <si>
    <t>b.  How many yen will you obtain for your rubles?</t>
  </si>
  <si>
    <t>a)  What is the Russian ruble/yen cross rate?</t>
  </si>
  <si>
    <t>b)  How many yen will you obtain for your rubles?</t>
  </si>
  <si>
    <t>Problem 5.1  Isaac Díez</t>
  </si>
  <si>
    <t>Problem 5.2  Victoria Exports</t>
  </si>
  <si>
    <t>A Canadian exporter, Victoria Exports, will be receiving six payments of €12,000, ranging from now to 12 months in the future. Since the company keeps cash balances in both Canadian dollars and U.S. dollars, it can choose which currency to change the euros to at the end of the various periods. Which currency appears to offer the better rates in the forward market?</t>
  </si>
  <si>
    <t xml:space="preserve">Problem 5.3  Yen Forward </t>
  </si>
  <si>
    <t>Problem 5.4 Credit Suissse Geneva</t>
  </si>
  <si>
    <t>Andreas Broszio just started as an analyst for Credit Suisse in Geneva, Switzerland.  He receives the following quotes for Swiss francs against the dollar for spot, one-month forward, 3-months forward, and 6-months forward.</t>
  </si>
  <si>
    <t>Problem 5.5  Munich to Moscow</t>
  </si>
  <si>
    <t>After spending a week in Moscow you get an email from your friend in Japan.  He can get you a really good deal on a plane ticket and wants you to meet him in Tokyo next week to continue your post-graduation celebratory trip.  You have 450,000 rubles left in your money pouch.  In preparation for the trip you want to exchange your Russian rubles for Japanese yen so you get the following quotes:</t>
  </si>
  <si>
    <t>Problem 5.6  Moscow to Tokyo</t>
  </si>
  <si>
    <t>Problem 5.7  Asian Pacific Crisis</t>
  </si>
  <si>
    <t>Problem 5.8  Bloomberg Currency Cross Rates</t>
  </si>
  <si>
    <t>Problem 5.9  Dollar/Euro Forwards</t>
  </si>
  <si>
    <t>Problem 5.10  Swissie Triangular Arbitrage</t>
  </si>
  <si>
    <t>Assume you have an initial SF12,000,000.  Can you make a profit via triangular arbitrage?  If so, show the steps and calculate the amount of profit in Swiss francs (Swissies).</t>
  </si>
  <si>
    <t xml:space="preserve">Problem 5.11  Aussie Dollar Forward </t>
  </si>
  <si>
    <t>Use the following spot and forward bid-ask rates for the U.S. dollar/Australian dollar (US$=A$1.00) exchange rate from December 10, 2010, to answer the following questions</t>
  </si>
  <si>
    <t>Problem 5.15  Indirect on the Dollar</t>
  </si>
  <si>
    <t>Problem 5.16  Direct on the Dollar</t>
  </si>
  <si>
    <t>SAR 1.9405 = LYD1.00</t>
  </si>
  <si>
    <t>USD0.2667 = SAR1.00</t>
  </si>
  <si>
    <t>USD1.9324 = LYD1.00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</si>
</sst>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7" formatCode="&quot;$&quot;#,##0.00_);\(&quot;$&quot;#,##0.00\)"/>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_);_(* \(#,##0.0000\);_(* &quot;-&quot;????_);_(@_)"/>
    <numFmt numFmtId="167" formatCode="0.0%"/>
    <numFmt numFmtId="168" formatCode="_(* #,##0.0_);_(* \(#,##0.0\);_(* &quot;-&quot;??_);_(@_)"/>
    <numFmt numFmtId="169" formatCode="_(* #,##0_);_(* \(#,##0\);_(* &quot;-&quot;??_);_(@_)"/>
    <numFmt numFmtId="170" formatCode="0.000%"/>
    <numFmt numFmtId="171" formatCode="0.0000%"/>
    <numFmt numFmtId="172" formatCode="_(* #,##0.00000_);_(* \(#,##0.00000\);_(* &quot;-&quot;??_);_(@_)"/>
    <numFmt numFmtId="173" formatCode="[$€-2]\ #,##0.00_);\([$€-2]\ #,##0.00\)"/>
    <numFmt numFmtId="174" formatCode="[$€-2]\ #,##0.00"/>
    <numFmt numFmtId="175" formatCode="[$€-2]\ #,##0.0000"/>
    <numFmt numFmtId="176" formatCode="_(&quot;$&quot;* #,##0.0000_);_(&quot;$&quot;* \(#,##0.0000\);_(&quot;$&quot;* &quot;-&quot;??_);_(@_)"/>
    <numFmt numFmtId="177" formatCode="[$£-809]#,##0.0000"/>
    <numFmt numFmtId="178" formatCode="[$£-809]#,##0.00"/>
    <numFmt numFmtId="179" formatCode="[$$-1009]#,##0.00;\-[$$-1009]#,##0.00"/>
    <numFmt numFmtId="180" formatCode="&quot;$&quot;#,##0.0000_);\(&quot;$&quot;#,##0.0000\)"/>
    <numFmt numFmtId="181" formatCode="#,##0.0000_);\(#,##0.0000\)"/>
    <numFmt numFmtId="182" formatCode="0.00000"/>
    <numFmt numFmtId="183" formatCode="0.0000"/>
    <numFmt numFmtId="184" formatCode="[$SAR]\ #,##0.00"/>
    <numFmt numFmtId="185" formatCode="[$LYD]\ #,##0.00"/>
  </numFmts>
  <fonts count="17"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sz val="10"/>
      <name val="Times New Roman"/>
      <family val="1"/>
    </font>
    <font>
      <b/>
      <sz val="12"/>
      <color indexed="9"/>
      <name val="Times New Roman"/>
      <family val="1"/>
    </font>
    <font>
      <b/>
      <sz val="10"/>
      <color indexed="8"/>
      <name val="Times New Roman"/>
      <family val="1"/>
    </font>
    <font>
      <sz val="10"/>
      <color indexed="8"/>
      <name val="Times New Roman"/>
      <family val="1"/>
    </font>
    <font>
      <sz val="10"/>
      <name val="Arial"/>
      <family val="2"/>
    </font>
    <font>
      <b/>
      <sz val="10"/>
      <name val="Arial"/>
      <family val="2"/>
    </font>
    <font>
      <i/>
      <sz val="10"/>
      <name val="Times New Roman"/>
      <family val="1"/>
    </font>
    <font>
      <i/>
      <sz val="10"/>
      <name val="Times New Roman"/>
      <family val="1"/>
    </font>
    <font>
      <i/>
      <sz val="10"/>
      <name val="Arial"/>
      <family val="2"/>
    </font>
    <font>
      <b/>
      <sz val="10"/>
      <name val="Times New Roman"/>
      <family val="1"/>
    </font>
    <font>
      <sz val="11"/>
      <name val="Calibri"/>
      <family val="2"/>
    </font>
    <font>
      <b/>
      <sz val="10"/>
      <color rgb="FFFF0000"/>
      <name val="Times New Roman"/>
      <family val="1"/>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
      <patternFill patternType="solid">
        <fgColor theme="0" tint="-0.24994659260841701"/>
        <bgColor indexed="64"/>
      </patternFill>
    </fill>
  </fills>
  <borders count="16">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0" fillId="0" borderId="1" xfId="0" applyBorder="1"/>
    <xf numFmtId="0" fontId="0" fillId="0" borderId="0" xfId="0" applyBorder="1"/>
    <xf numFmtId="0" fontId="0" fillId="0" borderId="2" xfId="0" applyBorder="1"/>
    <xf numFmtId="0" fontId="2" fillId="0" borderId="0" xfId="0" applyFont="1"/>
    <xf numFmtId="0" fontId="2" fillId="0" borderId="1" xfId="0" applyFont="1" applyBorder="1"/>
    <xf numFmtId="0" fontId="2" fillId="0" borderId="2" xfId="0" applyFont="1" applyBorder="1"/>
    <xf numFmtId="0" fontId="2" fillId="2" borderId="3" xfId="0" applyFont="1" applyFill="1" applyBorder="1" applyAlignment="1">
      <alignment horizontal="left" wrapText="1"/>
    </xf>
    <xf numFmtId="0" fontId="7" fillId="2" borderId="3" xfId="0" applyFont="1" applyFill="1" applyBorder="1" applyAlignment="1">
      <alignment horizontal="right" wrapText="1"/>
    </xf>
    <xf numFmtId="0" fontId="7" fillId="3" borderId="0" xfId="0" applyFont="1" applyFill="1" applyBorder="1" applyAlignment="1">
      <alignment horizontal="left" wrapText="1"/>
    </xf>
    <xf numFmtId="0" fontId="8" fillId="3" borderId="0" xfId="0" applyFont="1" applyFill="1" applyBorder="1" applyAlignment="1">
      <alignment horizontal="right" wrapText="1"/>
    </xf>
    <xf numFmtId="0" fontId="8" fillId="4" borderId="0" xfId="0" applyFont="1" applyFill="1" applyBorder="1" applyAlignment="1">
      <alignment horizontal="right" wrapText="1"/>
    </xf>
    <xf numFmtId="0" fontId="7" fillId="2" borderId="0" xfId="0" applyFont="1" applyFill="1" applyBorder="1" applyAlignment="1">
      <alignment horizontal="left" wrapText="1"/>
    </xf>
    <xf numFmtId="0" fontId="8" fillId="2" borderId="0" xfId="0" applyFont="1" applyFill="1" applyBorder="1" applyAlignment="1">
      <alignment horizontal="right" wrapText="1"/>
    </xf>
    <xf numFmtId="0" fontId="2" fillId="3" borderId="4" xfId="0" applyFont="1" applyFill="1" applyBorder="1"/>
    <xf numFmtId="0" fontId="2" fillId="3" borderId="5" xfId="0" applyFont="1" applyFill="1" applyBorder="1"/>
    <xf numFmtId="0" fontId="2" fillId="3" borderId="6" xfId="0" applyFont="1" applyFill="1" applyBorder="1"/>
    <xf numFmtId="0" fontId="2" fillId="3" borderId="1"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2" xfId="0" applyFont="1" applyFill="1" applyBorder="1"/>
    <xf numFmtId="0" fontId="2" fillId="3" borderId="3" xfId="0" applyFont="1" applyFill="1" applyBorder="1"/>
    <xf numFmtId="0" fontId="2" fillId="3" borderId="3" xfId="0" applyFont="1" applyFill="1" applyBorder="1" applyAlignment="1">
      <alignment horizontal="right"/>
    </xf>
    <xf numFmtId="0" fontId="2" fillId="3" borderId="0" xfId="0" applyFont="1" applyFill="1" applyBorder="1"/>
    <xf numFmtId="172" fontId="4" fillId="3" borderId="0" xfId="1" applyNumberFormat="1" applyFont="1" applyFill="1" applyBorder="1" applyAlignment="1">
      <alignment horizontal="right"/>
    </xf>
    <xf numFmtId="172" fontId="4" fillId="3" borderId="0" xfId="1" applyNumberFormat="1" applyFont="1" applyFill="1" applyBorder="1"/>
    <xf numFmtId="0" fontId="0" fillId="3" borderId="3" xfId="0" applyFill="1" applyBorder="1"/>
    <xf numFmtId="165" fontId="4" fillId="3" borderId="0" xfId="1" applyNumberFormat="1" applyFont="1" applyFill="1" applyBorder="1"/>
    <xf numFmtId="0" fontId="0" fillId="3" borderId="1" xfId="0" applyFill="1" applyBorder="1"/>
    <xf numFmtId="0" fontId="3" fillId="3" borderId="0" xfId="0" applyFont="1" applyFill="1" applyBorder="1"/>
    <xf numFmtId="0" fontId="0" fillId="3" borderId="0" xfId="0" applyFill="1" applyBorder="1"/>
    <xf numFmtId="0" fontId="0" fillId="3" borderId="2" xfId="0" applyFill="1" applyBorder="1"/>
    <xf numFmtId="17" fontId="2" fillId="3" borderId="0" xfId="0" quotePrefix="1" applyNumberFormat="1" applyFont="1" applyFill="1" applyBorder="1" applyAlignment="1">
      <alignment horizontal="right"/>
    </xf>
    <xf numFmtId="0" fontId="2" fillId="3" borderId="0" xfId="0" applyFont="1" applyFill="1" applyBorder="1" applyAlignment="1">
      <alignment horizontal="right"/>
    </xf>
    <xf numFmtId="0" fontId="2" fillId="3" borderId="0" xfId="0" quotePrefix="1" applyFont="1" applyFill="1" applyBorder="1" applyAlignment="1">
      <alignment horizontal="right"/>
    </xf>
    <xf numFmtId="0" fontId="2" fillId="3" borderId="2" xfId="0" applyFont="1" applyFill="1" applyBorder="1" applyAlignment="1">
      <alignment horizontal="right"/>
    </xf>
    <xf numFmtId="0" fontId="2" fillId="3" borderId="3" xfId="0" applyFont="1" applyFill="1" applyBorder="1" applyAlignment="1">
      <alignment horizontal="center"/>
    </xf>
    <xf numFmtId="165" fontId="2" fillId="3" borderId="0" xfId="1" applyNumberFormat="1" applyFont="1" applyFill="1" applyBorder="1" applyAlignment="1">
      <alignment horizontal="center"/>
    </xf>
    <xf numFmtId="43" fontId="4" fillId="3" borderId="0" xfId="1" applyFont="1" applyFill="1" applyBorder="1"/>
    <xf numFmtId="0" fontId="2" fillId="3" borderId="0" xfId="0" applyFont="1" applyFill="1" applyBorder="1" applyAlignment="1">
      <alignment horizontal="center"/>
    </xf>
    <xf numFmtId="169" fontId="4" fillId="3" borderId="0" xfId="1" applyNumberFormat="1" applyFont="1" applyFill="1" applyBorder="1"/>
    <xf numFmtId="169" fontId="2" fillId="3" borderId="0" xfId="0" applyNumberFormat="1" applyFont="1" applyFill="1" applyBorder="1"/>
    <xf numFmtId="169" fontId="2" fillId="3" borderId="2" xfId="0" applyNumberFormat="1" applyFont="1" applyFill="1" applyBorder="1"/>
    <xf numFmtId="168" fontId="4" fillId="3" borderId="0" xfId="1" applyNumberFormat="1" applyFont="1" applyFill="1" applyBorder="1"/>
    <xf numFmtId="168" fontId="2" fillId="3" borderId="0" xfId="0" applyNumberFormat="1" applyFont="1" applyFill="1" applyBorder="1"/>
    <xf numFmtId="168" fontId="2" fillId="3" borderId="2" xfId="0" applyNumberFormat="1"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4" xfId="0" applyFill="1" applyBorder="1"/>
    <xf numFmtId="0" fontId="0" fillId="3" borderId="5" xfId="0" applyFill="1" applyBorder="1"/>
    <xf numFmtId="0" fontId="0" fillId="3" borderId="6" xfId="0" applyFill="1" applyBorder="1"/>
    <xf numFmtId="0" fontId="5" fillId="3" borderId="0" xfId="0" applyFont="1" applyFill="1" applyBorder="1"/>
    <xf numFmtId="165" fontId="2" fillId="3" borderId="0" xfId="1" applyNumberFormat="1" applyFont="1" applyFill="1" applyBorder="1"/>
    <xf numFmtId="0" fontId="0" fillId="3" borderId="0" xfId="0" applyFill="1" applyBorder="1" applyAlignment="1">
      <alignment horizontal="right"/>
    </xf>
    <xf numFmtId="0" fontId="4" fillId="3" borderId="0" xfId="0" applyFont="1" applyFill="1" applyBorder="1"/>
    <xf numFmtId="10" fontId="4" fillId="3" borderId="0" xfId="3" applyNumberFormat="1" applyFont="1" applyFill="1" applyBorder="1"/>
    <xf numFmtId="10" fontId="3" fillId="3" borderId="0" xfId="3" applyNumberFormat="1" applyFont="1" applyFill="1" applyBorder="1"/>
    <xf numFmtId="10" fontId="4" fillId="3" borderId="0" xfId="3" quotePrefix="1" applyNumberFormat="1" applyFont="1" applyFill="1" applyBorder="1" applyAlignment="1">
      <alignment horizontal="right"/>
    </xf>
    <xf numFmtId="10" fontId="2" fillId="3" borderId="3" xfId="3" applyNumberFormat="1" applyFont="1" applyFill="1" applyBorder="1" applyAlignment="1">
      <alignment horizontal="right"/>
    </xf>
    <xf numFmtId="165" fontId="3" fillId="3" borderId="0" xfId="1" applyNumberFormat="1" applyFont="1" applyFill="1" applyBorder="1"/>
    <xf numFmtId="169" fontId="4" fillId="3" borderId="0" xfId="1" applyNumberFormat="1" applyFont="1" applyFill="1" applyBorder="1" applyAlignment="1">
      <alignment horizontal="right"/>
    </xf>
    <xf numFmtId="165" fontId="4" fillId="3" borderId="0" xfId="1" applyNumberFormat="1" applyFont="1" applyFill="1" applyBorder="1" applyAlignment="1">
      <alignment horizontal="right"/>
    </xf>
    <xf numFmtId="170" fontId="4" fillId="3" borderId="0" xfId="3" applyNumberFormat="1" applyFont="1" applyFill="1" applyBorder="1" applyAlignment="1">
      <alignment horizontal="right"/>
    </xf>
    <xf numFmtId="43" fontId="3" fillId="3" borderId="0" xfId="1" applyFont="1" applyFill="1" applyBorder="1"/>
    <xf numFmtId="172" fontId="0" fillId="3" borderId="0" xfId="1" applyNumberFormat="1" applyFont="1" applyFill="1" applyBorder="1"/>
    <xf numFmtId="164" fontId="0" fillId="3" borderId="0" xfId="1" applyNumberFormat="1" applyFont="1" applyFill="1" applyBorder="1"/>
    <xf numFmtId="165" fontId="3"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43" fontId="2" fillId="3" borderId="0" xfId="1" applyFont="1" applyFill="1" applyBorder="1"/>
    <xf numFmtId="43" fontId="2" fillId="3" borderId="3" xfId="1" applyFont="1" applyFill="1" applyBorder="1"/>
    <xf numFmtId="44" fontId="4" fillId="3" borderId="0" xfId="2" applyFont="1" applyFill="1" applyBorder="1"/>
    <xf numFmtId="44" fontId="2" fillId="3" borderId="0" xfId="2" applyFont="1" applyFill="1" applyBorder="1"/>
    <xf numFmtId="173" fontId="2" fillId="3" borderId="0" xfId="1" applyNumberFormat="1" applyFont="1" applyFill="1" applyBorder="1"/>
    <xf numFmtId="44" fontId="2" fillId="3" borderId="3" xfId="2" applyFont="1" applyFill="1" applyBorder="1"/>
    <xf numFmtId="44" fontId="2" fillId="3" borderId="0" xfId="0" applyNumberFormat="1" applyFont="1" applyFill="1" applyBorder="1"/>
    <xf numFmtId="174" fontId="2" fillId="3" borderId="0" xfId="0" applyNumberFormat="1" applyFont="1" applyFill="1" applyBorder="1"/>
    <xf numFmtId="173" fontId="4" fillId="3" borderId="3" xfId="0" applyNumberFormat="1" applyFont="1" applyFill="1" applyBorder="1" applyAlignment="1">
      <alignment horizontal="right"/>
    </xf>
    <xf numFmtId="170" fontId="2" fillId="3" borderId="0" xfId="3" applyNumberFormat="1" applyFont="1" applyFill="1" applyBorder="1" applyAlignment="1">
      <alignment horizontal="right"/>
    </xf>
    <xf numFmtId="179" fontId="2" fillId="3" borderId="0" xfId="1" applyNumberFormat="1" applyFont="1" applyFill="1" applyBorder="1" applyAlignment="1">
      <alignment horizontal="right"/>
    </xf>
    <xf numFmtId="7" fontId="2" fillId="3" borderId="0" xfId="1" applyNumberFormat="1" applyFont="1" applyFill="1" applyBorder="1" applyAlignment="1">
      <alignment horizontal="right"/>
    </xf>
    <xf numFmtId="171" fontId="3" fillId="3" borderId="0" xfId="3" applyNumberFormat="1" applyFont="1" applyFill="1" applyBorder="1"/>
    <xf numFmtId="167" fontId="4" fillId="3" borderId="0" xfId="3" applyNumberFormat="1" applyFont="1" applyFill="1" applyBorder="1"/>
    <xf numFmtId="175" fontId="4" fillId="3" borderId="0" xfId="1" applyNumberFormat="1" applyFont="1" applyFill="1" applyBorder="1"/>
    <xf numFmtId="176" fontId="4" fillId="3" borderId="0" xfId="2" applyNumberFormat="1" applyFont="1" applyFill="1" applyBorder="1"/>
    <xf numFmtId="0" fontId="0" fillId="3" borderId="0" xfId="0" applyFill="1"/>
    <xf numFmtId="177" fontId="4" fillId="3" borderId="0" xfId="1" applyNumberFormat="1" applyFont="1" applyFill="1" applyBorder="1"/>
    <xf numFmtId="43" fontId="4" fillId="3" borderId="0" xfId="1" applyFont="1" applyFill="1" applyBorder="1" applyAlignment="1">
      <alignment horizontal="right"/>
    </xf>
    <xf numFmtId="165" fontId="2" fillId="3" borderId="10" xfId="1" applyNumberFormat="1" applyFont="1" applyFill="1" applyBorder="1"/>
    <xf numFmtId="174" fontId="2" fillId="3" borderId="0" xfId="1" applyNumberFormat="1" applyFont="1" applyFill="1" applyBorder="1"/>
    <xf numFmtId="178" fontId="2" fillId="3" borderId="3" xfId="1" applyNumberFormat="1" applyFont="1" applyFill="1" applyBorder="1"/>
    <xf numFmtId="178" fontId="2" fillId="3" borderId="0" xfId="1" applyNumberFormat="1" applyFont="1" applyFill="1" applyBorder="1"/>
    <xf numFmtId="174" fontId="2" fillId="3" borderId="3" xfId="1" applyNumberFormat="1" applyFont="1" applyFill="1" applyBorder="1"/>
    <xf numFmtId="180" fontId="4" fillId="3" borderId="0" xfId="2" applyNumberFormat="1" applyFont="1" applyFill="1" applyBorder="1"/>
    <xf numFmtId="180" fontId="0" fillId="3" borderId="0" xfId="0" applyNumberFormat="1" applyFill="1" applyBorder="1"/>
    <xf numFmtId="0" fontId="0" fillId="3" borderId="0" xfId="0" applyFill="1" applyAlignment="1">
      <alignment wrapText="1"/>
    </xf>
    <xf numFmtId="165" fontId="3" fillId="3" borderId="3" xfId="1" applyNumberFormat="1" applyFont="1" applyFill="1" applyBorder="1"/>
    <xf numFmtId="43" fontId="4" fillId="3" borderId="0" xfId="1" applyNumberFormat="1" applyFont="1" applyFill="1" applyBorder="1" applyAlignment="1">
      <alignment horizontal="right"/>
    </xf>
    <xf numFmtId="0" fontId="10" fillId="3" borderId="0" xfId="0" applyFont="1" applyFill="1" applyBorder="1" applyAlignment="1">
      <alignment horizontal="right"/>
    </xf>
    <xf numFmtId="0" fontId="11" fillId="3" borderId="0" xfId="0" applyFont="1" applyFill="1" applyBorder="1"/>
    <xf numFmtId="0" fontId="12" fillId="3" borderId="0" xfId="0" applyFont="1" applyFill="1" applyBorder="1" applyAlignment="1">
      <alignment horizontal="center"/>
    </xf>
    <xf numFmtId="0" fontId="2" fillId="3" borderId="0" xfId="0" applyFont="1" applyFill="1" applyBorder="1" applyAlignment="1">
      <alignment horizontal="left" wrapText="1"/>
    </xf>
    <xf numFmtId="0" fontId="14" fillId="3" borderId="0" xfId="0" applyFont="1" applyFill="1" applyBorder="1" applyAlignment="1">
      <alignment horizontal="right"/>
    </xf>
    <xf numFmtId="165" fontId="2" fillId="3" borderId="0" xfId="0" applyNumberFormat="1" applyFont="1" applyFill="1" applyBorder="1"/>
    <xf numFmtId="165" fontId="4" fillId="3" borderId="8" xfId="1" applyNumberFormat="1" applyFont="1" applyFill="1" applyBorder="1"/>
    <xf numFmtId="165" fontId="2" fillId="5" borderId="0" xfId="1" applyNumberFormat="1" applyFont="1" applyFill="1" applyBorder="1"/>
    <xf numFmtId="170" fontId="2" fillId="5" borderId="10" xfId="3" applyNumberFormat="1" applyFont="1" applyFill="1" applyBorder="1" applyAlignment="1">
      <alignment horizontal="right"/>
    </xf>
    <xf numFmtId="167" fontId="2" fillId="5" borderId="0" xfId="3" applyNumberFormat="1" applyFont="1" applyFill="1" applyBorder="1"/>
    <xf numFmtId="172" fontId="2" fillId="5" borderId="0" xfId="0" applyNumberFormat="1" applyFont="1" applyFill="1" applyBorder="1" applyAlignment="1">
      <alignment horizontal="right"/>
    </xf>
    <xf numFmtId="171" fontId="2" fillId="5" borderId="0" xfId="3" applyNumberFormat="1" applyFont="1" applyFill="1" applyBorder="1" applyAlignment="1">
      <alignment horizontal="right"/>
    </xf>
    <xf numFmtId="0" fontId="2" fillId="5" borderId="0" xfId="0" applyFont="1" applyFill="1" applyBorder="1"/>
    <xf numFmtId="43" fontId="2" fillId="5" borderId="0" xfId="0" applyNumberFormat="1" applyFont="1" applyFill="1" applyBorder="1"/>
    <xf numFmtId="0" fontId="4" fillId="3" borderId="0" xfId="0" applyFont="1" applyFill="1" applyBorder="1" applyAlignment="1">
      <alignment horizontal="left"/>
    </xf>
    <xf numFmtId="44" fontId="2" fillId="5" borderId="0" xfId="0" applyNumberFormat="1" applyFont="1" applyFill="1" applyBorder="1"/>
    <xf numFmtId="43" fontId="2" fillId="5" borderId="0" xfId="1" applyFont="1" applyFill="1" applyBorder="1" applyAlignment="1">
      <alignment horizontal="right"/>
    </xf>
    <xf numFmtId="7" fontId="2" fillId="5" borderId="0" xfId="1" applyNumberFormat="1" applyFont="1" applyFill="1" applyBorder="1" applyAlignment="1">
      <alignment horizontal="right"/>
    </xf>
    <xf numFmtId="165" fontId="2" fillId="5" borderId="11" xfId="1" applyNumberFormat="1" applyFont="1" applyFill="1" applyBorder="1" applyAlignment="1">
      <alignment horizontal="right"/>
    </xf>
    <xf numFmtId="165" fontId="2" fillId="5" borderId="12" xfId="1" applyNumberFormat="1" applyFont="1" applyFill="1" applyBorder="1" applyAlignment="1">
      <alignment horizontal="right"/>
    </xf>
    <xf numFmtId="165" fontId="2" fillId="5" borderId="13" xfId="1" applyNumberFormat="1" applyFont="1" applyFill="1" applyBorder="1" applyAlignment="1">
      <alignment horizontal="right"/>
    </xf>
    <xf numFmtId="10" fontId="2" fillId="5" borderId="10" xfId="3" applyNumberFormat="1" applyFont="1" applyFill="1" applyBorder="1"/>
    <xf numFmtId="10" fontId="2" fillId="5" borderId="10" xfId="3" applyNumberFormat="1" applyFont="1" applyFill="1" applyBorder="1" applyAlignment="1">
      <alignment horizontal="right"/>
    </xf>
    <xf numFmtId="169" fontId="2" fillId="5" borderId="10" xfId="1" applyNumberFormat="1" applyFont="1" applyFill="1" applyBorder="1"/>
    <xf numFmtId="171" fontId="2" fillId="5" borderId="14" xfId="3" applyNumberFormat="1" applyFont="1" applyFill="1" applyBorder="1"/>
    <xf numFmtId="165" fontId="2" fillId="5" borderId="10" xfId="1" applyNumberFormat="1" applyFont="1" applyFill="1" applyBorder="1"/>
    <xf numFmtId="44" fontId="2" fillId="5" borderId="0" xfId="2" applyFont="1" applyFill="1" applyBorder="1"/>
    <xf numFmtId="43" fontId="2" fillId="5" borderId="10" xfId="1" applyFont="1" applyFill="1" applyBorder="1"/>
    <xf numFmtId="0" fontId="0" fillId="3" borderId="0" xfId="0" applyFill="1" applyAlignment="1">
      <alignment vertical="center" wrapText="1"/>
    </xf>
    <xf numFmtId="0" fontId="0" fillId="3" borderId="0" xfId="0" applyFill="1" applyAlignment="1">
      <alignment wrapText="1"/>
    </xf>
    <xf numFmtId="0" fontId="0" fillId="0" borderId="0" xfId="0" applyBorder="1" applyAlignment="1"/>
    <xf numFmtId="0" fontId="0" fillId="0" borderId="0" xfId="0" applyAlignment="1"/>
    <xf numFmtId="0" fontId="0" fillId="7" borderId="5" xfId="0" applyFill="1" applyBorder="1"/>
    <xf numFmtId="0" fontId="0" fillId="7" borderId="8" xfId="0" applyFill="1" applyBorder="1"/>
    <xf numFmtId="0" fontId="0" fillId="7" borderId="5" xfId="0" applyFill="1" applyBorder="1" applyAlignment="1">
      <alignment vertical="center"/>
    </xf>
    <xf numFmtId="0" fontId="0" fillId="7" borderId="5" xfId="0" applyFill="1" applyBorder="1" applyAlignment="1">
      <alignment horizontal="center" vertical="center"/>
    </xf>
    <xf numFmtId="0" fontId="0" fillId="7" borderId="8" xfId="0" applyFill="1" applyBorder="1" applyAlignment="1">
      <alignment vertical="center"/>
    </xf>
    <xf numFmtId="0" fontId="0" fillId="7" borderId="0" xfId="0" applyFill="1" applyAlignment="1">
      <alignment wrapText="1"/>
    </xf>
    <xf numFmtId="0" fontId="0" fillId="7" borderId="0" xfId="0" applyFill="1" applyBorder="1"/>
    <xf numFmtId="0" fontId="0" fillId="7" borderId="0" xfId="0" applyFill="1" applyBorder="1" applyAlignment="1">
      <alignment vertical="center"/>
    </xf>
    <xf numFmtId="0" fontId="0" fillId="7" borderId="0" xfId="0" applyFill="1" applyBorder="1" applyAlignment="1">
      <alignment horizontal="center" vertical="center"/>
    </xf>
    <xf numFmtId="0" fontId="5" fillId="7" borderId="5" xfId="0" applyFont="1" applyFill="1" applyBorder="1" applyAlignment="1">
      <alignment vertical="center"/>
    </xf>
    <xf numFmtId="0" fontId="5" fillId="0" borderId="0" xfId="0" applyFont="1"/>
    <xf numFmtId="0" fontId="5" fillId="7" borderId="8" xfId="0" applyFont="1" applyFill="1" applyBorder="1" applyAlignment="1">
      <alignment vertical="center"/>
    </xf>
    <xf numFmtId="0" fontId="11" fillId="3" borderId="0" xfId="0" applyFont="1" applyFill="1" applyBorder="1" applyAlignment="1">
      <alignment horizontal="center"/>
    </xf>
    <xf numFmtId="39" fontId="4" fillId="3" borderId="0" xfId="1" applyNumberFormat="1" applyFont="1" applyFill="1" applyBorder="1"/>
    <xf numFmtId="0" fontId="5" fillId="7" borderId="5"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0" xfId="0" applyFont="1" applyFill="1" applyBorder="1"/>
    <xf numFmtId="10" fontId="5" fillId="7" borderId="0" xfId="3" quotePrefix="1" applyNumberFormat="1" applyFont="1" applyFill="1" applyBorder="1" applyAlignment="1">
      <alignment horizontal="center"/>
    </xf>
    <xf numFmtId="0" fontId="5" fillId="7" borderId="0" xfId="0" applyFont="1" applyFill="1" applyBorder="1" applyAlignment="1">
      <alignment horizontal="center"/>
    </xf>
    <xf numFmtId="0" fontId="5" fillId="7" borderId="0" xfId="0" applyFont="1" applyFill="1" applyBorder="1" applyAlignment="1">
      <alignment vertical="center"/>
    </xf>
    <xf numFmtId="0" fontId="0" fillId="7" borderId="5" xfId="0" applyFill="1" applyBorder="1" applyAlignment="1">
      <alignment vertical="top"/>
    </xf>
    <xf numFmtId="0" fontId="0" fillId="7" borderId="5" xfId="0" applyFill="1" applyBorder="1" applyAlignment="1">
      <alignment vertical="top" wrapText="1"/>
    </xf>
    <xf numFmtId="165" fontId="5" fillId="7" borderId="5" xfId="1" applyNumberFormat="1" applyFont="1" applyFill="1" applyBorder="1" applyAlignment="1">
      <alignment vertical="top"/>
    </xf>
    <xf numFmtId="0" fontId="5" fillId="7" borderId="0" xfId="0" applyFont="1" applyFill="1" applyBorder="1" applyAlignment="1">
      <alignment vertical="top"/>
    </xf>
    <xf numFmtId="0" fontId="0" fillId="7" borderId="0" xfId="0" applyFill="1" applyBorder="1" applyAlignment="1">
      <alignment vertical="top" wrapText="1"/>
    </xf>
    <xf numFmtId="165" fontId="5" fillId="7" borderId="0" xfId="1" applyNumberFormat="1" applyFont="1" applyFill="1" applyBorder="1" applyAlignment="1">
      <alignment horizontal="center" vertical="top"/>
    </xf>
    <xf numFmtId="0" fontId="0" fillId="7" borderId="0" xfId="0" applyFill="1" applyBorder="1" applyAlignment="1">
      <alignment vertical="top"/>
    </xf>
    <xf numFmtId="10" fontId="5" fillId="7" borderId="0" xfId="3" quotePrefix="1" applyNumberFormat="1" applyFont="1" applyFill="1" applyBorder="1" applyAlignment="1">
      <alignment horizontal="center" vertical="top"/>
    </xf>
    <xf numFmtId="0" fontId="0" fillId="7" borderId="8" xfId="0" applyFill="1" applyBorder="1" applyAlignment="1">
      <alignment vertical="top"/>
    </xf>
    <xf numFmtId="10" fontId="5" fillId="7" borderId="8" xfId="3" quotePrefix="1" applyNumberFormat="1" applyFont="1" applyFill="1" applyBorder="1" applyAlignment="1">
      <alignment horizontal="center" vertical="top"/>
    </xf>
    <xf numFmtId="0" fontId="5"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166" fontId="4" fillId="3" borderId="0" xfId="1" applyNumberFormat="1" applyFont="1" applyFill="1" applyBorder="1"/>
    <xf numFmtId="181" fontId="4" fillId="3" borderId="0" xfId="1" applyNumberFormat="1" applyFont="1" applyFill="1" applyBorder="1"/>
    <xf numFmtId="0" fontId="0" fillId="7" borderId="1" xfId="0" applyFill="1" applyBorder="1"/>
    <xf numFmtId="0" fontId="0" fillId="7" borderId="2" xfId="0" applyFill="1" applyBorder="1"/>
    <xf numFmtId="0" fontId="2" fillId="7" borderId="0" xfId="0" applyFont="1" applyFill="1" applyBorder="1"/>
    <xf numFmtId="0" fontId="2" fillId="7" borderId="8" xfId="0" applyFont="1" applyFill="1" applyBorder="1"/>
    <xf numFmtId="0" fontId="2" fillId="7" borderId="0" xfId="0" applyFont="1" applyFill="1" applyAlignment="1">
      <alignment vertical="center"/>
    </xf>
    <xf numFmtId="0" fontId="2" fillId="7" borderId="0" xfId="0" applyFont="1" applyFill="1" applyAlignment="1">
      <alignment horizontal="center" vertical="center" wrapText="1"/>
    </xf>
    <xf numFmtId="0" fontId="2" fillId="7" borderId="0" xfId="0" applyFont="1" applyFill="1" applyAlignment="1">
      <alignment horizontal="center" vertical="center"/>
    </xf>
    <xf numFmtId="0" fontId="0" fillId="3" borderId="0" xfId="0" applyFill="1" applyBorder="1" applyAlignment="1">
      <alignment horizontal="center"/>
    </xf>
    <xf numFmtId="2" fontId="5" fillId="7" borderId="5" xfId="0" applyNumberFormat="1" applyFont="1" applyFill="1" applyBorder="1" applyAlignment="1">
      <alignment horizontal="center" vertical="center"/>
    </xf>
    <xf numFmtId="2" fontId="5" fillId="7" borderId="0" xfId="0" applyNumberFormat="1" applyFont="1" applyFill="1" applyBorder="1" applyAlignment="1">
      <alignment horizontal="center" vertical="center"/>
    </xf>
    <xf numFmtId="2" fontId="5" fillId="7" borderId="8" xfId="0" applyNumberFormat="1" applyFont="1" applyFill="1" applyBorder="1" applyAlignment="1">
      <alignment horizontal="center" vertical="center"/>
    </xf>
    <xf numFmtId="0" fontId="2" fillId="7" borderId="3" xfId="0" applyFont="1" applyFill="1" applyBorder="1" applyAlignment="1">
      <alignment horizontal="left" wrapText="1"/>
    </xf>
    <xf numFmtId="0" fontId="2" fillId="7" borderId="0" xfId="0" applyFont="1" applyFill="1" applyBorder="1" applyAlignment="1">
      <alignment horizontal="left" wrapText="1"/>
    </xf>
    <xf numFmtId="0" fontId="7" fillId="7" borderId="3" xfId="0" applyFont="1" applyFill="1" applyBorder="1" applyAlignment="1">
      <alignment horizontal="right" wrapText="1"/>
    </xf>
    <xf numFmtId="0" fontId="7" fillId="7" borderId="0" xfId="0" applyFont="1" applyFill="1" applyBorder="1" applyAlignment="1">
      <alignment horizontal="left" wrapText="1"/>
    </xf>
    <xf numFmtId="0" fontId="8" fillId="7" borderId="0" xfId="0" applyFont="1" applyFill="1" applyBorder="1" applyAlignment="1">
      <alignment horizontal="right" wrapText="1"/>
    </xf>
    <xf numFmtId="0" fontId="8" fillId="8" borderId="0" xfId="0" applyFont="1" applyFill="1" applyBorder="1" applyAlignment="1">
      <alignment horizontal="right" wrapText="1"/>
    </xf>
    <xf numFmtId="182" fontId="0" fillId="0" borderId="0" xfId="0" applyNumberFormat="1"/>
    <xf numFmtId="183" fontId="0" fillId="0" borderId="0" xfId="0" applyNumberFormat="1"/>
    <xf numFmtId="2" fontId="0" fillId="0" borderId="0" xfId="0" applyNumberFormat="1"/>
    <xf numFmtId="0" fontId="2" fillId="7" borderId="0" xfId="0" applyFont="1" applyFill="1" applyBorder="1" applyAlignment="1">
      <alignment horizontal="center"/>
    </xf>
    <xf numFmtId="0" fontId="2" fillId="7" borderId="0" xfId="0" applyFont="1" applyFill="1" applyBorder="1" applyAlignment="1">
      <alignment horizontal="right"/>
    </xf>
    <xf numFmtId="0" fontId="2" fillId="7" borderId="8" xfId="0" applyFont="1" applyFill="1" applyBorder="1" applyAlignment="1">
      <alignment horizontal="center"/>
    </xf>
    <xf numFmtId="0" fontId="2" fillId="7" borderId="8" xfId="0" applyFont="1" applyFill="1" applyBorder="1" applyAlignment="1">
      <alignment horizontal="right"/>
    </xf>
    <xf numFmtId="183" fontId="0" fillId="7" borderId="0" xfId="0" applyNumberFormat="1" applyFill="1" applyBorder="1" applyAlignment="1">
      <alignment horizontal="center" vertical="center"/>
    </xf>
    <xf numFmtId="183" fontId="0" fillId="7" borderId="8" xfId="0" applyNumberFormat="1" applyFill="1" applyBorder="1" applyAlignment="1">
      <alignment horizontal="center" vertical="center"/>
    </xf>
    <xf numFmtId="14" fontId="0" fillId="0" borderId="0" xfId="0" applyNumberFormat="1"/>
    <xf numFmtId="0" fontId="5" fillId="7" borderId="5" xfId="0" applyFont="1" applyFill="1" applyBorder="1"/>
    <xf numFmtId="0" fontId="5" fillId="7" borderId="8" xfId="0" applyFont="1" applyFill="1" applyBorder="1"/>
    <xf numFmtId="182" fontId="5" fillId="7" borderId="0" xfId="1" applyNumberFormat="1" applyFont="1" applyFill="1" applyBorder="1" applyAlignment="1">
      <alignment horizontal="center"/>
    </xf>
    <xf numFmtId="182" fontId="5" fillId="7" borderId="0" xfId="0" applyNumberFormat="1" applyFont="1" applyFill="1" applyBorder="1" applyAlignment="1">
      <alignment horizontal="center"/>
    </xf>
    <xf numFmtId="182" fontId="5" fillId="7" borderId="8" xfId="0" applyNumberFormat="1" applyFont="1" applyFill="1" applyBorder="1" applyAlignment="1">
      <alignment horizontal="center"/>
    </xf>
    <xf numFmtId="0" fontId="2" fillId="3" borderId="8" xfId="0" applyFont="1" applyFill="1" applyBorder="1" applyAlignment="1">
      <alignment horizontal="center"/>
    </xf>
    <xf numFmtId="0" fontId="0" fillId="3" borderId="8" xfId="0" applyFill="1" applyBorder="1" applyAlignment="1">
      <alignment horizontal="center"/>
    </xf>
    <xf numFmtId="183" fontId="4" fillId="3" borderId="0" xfId="1" applyNumberFormat="1" applyFont="1" applyFill="1" applyBorder="1" applyAlignment="1">
      <alignment horizontal="center" vertical="center"/>
    </xf>
    <xf numFmtId="183" fontId="0" fillId="3" borderId="0" xfId="0" applyNumberFormat="1" applyFill="1" applyBorder="1" applyAlignment="1">
      <alignment horizontal="center" vertical="center"/>
    </xf>
    <xf numFmtId="183" fontId="4" fillId="3" borderId="8" xfId="1" applyNumberFormat="1" applyFont="1" applyFill="1" applyBorder="1" applyAlignment="1">
      <alignment horizontal="center" vertical="center"/>
    </xf>
    <xf numFmtId="183" fontId="0" fillId="3" borderId="8" xfId="0" applyNumberFormat="1" applyFill="1" applyBorder="1" applyAlignment="1">
      <alignment horizontal="center" vertical="center"/>
    </xf>
    <xf numFmtId="184" fontId="2" fillId="3" borderId="0" xfId="1" applyNumberFormat="1" applyFont="1" applyFill="1" applyBorder="1"/>
    <xf numFmtId="185" fontId="2" fillId="3" borderId="3" xfId="1" applyNumberFormat="1" applyFont="1" applyFill="1" applyBorder="1"/>
    <xf numFmtId="185" fontId="2" fillId="3" borderId="0" xfId="1" applyNumberFormat="1" applyFont="1" applyFill="1" applyBorder="1"/>
    <xf numFmtId="184" fontId="2" fillId="3" borderId="3" xfId="1" applyNumberFormat="1" applyFont="1" applyFill="1" applyBorder="1"/>
    <xf numFmtId="0" fontId="5" fillId="7" borderId="8" xfId="0" applyFont="1" applyFill="1" applyBorder="1" applyAlignment="1">
      <alignment horizontal="center"/>
    </xf>
    <xf numFmtId="0" fontId="5" fillId="3" borderId="0" xfId="0" applyFont="1" applyFill="1" applyBorder="1" applyAlignment="1">
      <alignment horizontal="left" vertical="center"/>
    </xf>
    <xf numFmtId="0" fontId="5" fillId="3" borderId="0" xfId="0" applyFont="1" applyFill="1" applyBorder="1" applyAlignment="1"/>
    <xf numFmtId="0" fontId="0" fillId="3" borderId="0" xfId="0" applyFill="1" applyAlignment="1"/>
    <xf numFmtId="0" fontId="5" fillId="7" borderId="0" xfId="0" applyFont="1" applyFill="1" applyBorder="1" applyAlignment="1">
      <alignment horizontal="left" vertical="center"/>
    </xf>
    <xf numFmtId="0" fontId="5" fillId="3" borderId="0" xfId="0" applyNumberFormat="1" applyFont="1" applyFill="1" applyBorder="1" applyAlignment="1"/>
    <xf numFmtId="0" fontId="0" fillId="7" borderId="0" xfId="0" applyFill="1" applyBorder="1" applyAlignment="1"/>
    <xf numFmtId="0" fontId="4" fillId="3" borderId="0" xfId="0" applyFont="1" applyFill="1" applyBorder="1" applyAlignment="1">
      <alignment horizontal="right"/>
    </xf>
    <xf numFmtId="0" fontId="5" fillId="7" borderId="5" xfId="0" applyFont="1" applyFill="1" applyBorder="1" applyAlignment="1">
      <alignment horizontal="center"/>
    </xf>
    <xf numFmtId="0" fontId="1" fillId="7" borderId="5" xfId="0" applyFont="1" applyFill="1" applyBorder="1" applyAlignment="1">
      <alignment horizontal="center"/>
    </xf>
    <xf numFmtId="0" fontId="1" fillId="7" borderId="0" xfId="0" applyFont="1" applyFill="1" applyBorder="1" applyAlignment="1">
      <alignment horizontal="center"/>
    </xf>
    <xf numFmtId="0" fontId="1" fillId="7" borderId="8" xfId="0" applyFont="1" applyFill="1" applyBorder="1" applyAlignment="1">
      <alignment horizontal="center"/>
    </xf>
    <xf numFmtId="0" fontId="6" fillId="6" borderId="0" xfId="0" applyFont="1" applyFill="1" applyBorder="1" applyAlignment="1">
      <alignment horizontal="left" vertical="center"/>
    </xf>
    <xf numFmtId="0" fontId="5" fillId="3" borderId="0" xfId="0" applyNumberFormat="1" applyFont="1" applyFill="1" applyBorder="1" applyAlignment="1">
      <alignment horizontal="left" wrapText="1"/>
    </xf>
    <xf numFmtId="0" fontId="5" fillId="7" borderId="0" xfId="0" applyFont="1" applyFill="1" applyAlignment="1">
      <alignment horizontal="left" wrapText="1"/>
    </xf>
    <xf numFmtId="0" fontId="0" fillId="7" borderId="0" xfId="0" applyFill="1" applyAlignment="1">
      <alignment horizontal="left" wrapText="1"/>
    </xf>
    <xf numFmtId="0" fontId="0" fillId="0" borderId="0" xfId="0" applyBorder="1" applyAlignment="1"/>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wrapText="1"/>
    </xf>
    <xf numFmtId="0" fontId="1" fillId="3" borderId="0" xfId="0" applyNumberFormat="1" applyFont="1" applyFill="1" applyBorder="1" applyAlignment="1">
      <alignment vertical="center" wrapText="1"/>
    </xf>
    <xf numFmtId="0" fontId="0" fillId="3" borderId="0" xfId="0" applyFill="1" applyAlignment="1">
      <alignment vertical="center" wrapText="1"/>
    </xf>
    <xf numFmtId="0" fontId="0" fillId="3" borderId="0" xfId="0" applyFill="1" applyAlignment="1">
      <alignment wrapText="1"/>
    </xf>
    <xf numFmtId="0" fontId="0" fillId="0" borderId="0" xfId="0" applyAlignment="1"/>
    <xf numFmtId="0" fontId="5" fillId="3" borderId="0" xfId="0" applyFont="1" applyFill="1" applyBorder="1" applyAlignment="1">
      <alignment wrapText="1"/>
    </xf>
    <xf numFmtId="0" fontId="0" fillId="0" borderId="0" xfId="0" applyAlignment="1">
      <alignment wrapText="1"/>
    </xf>
    <xf numFmtId="0" fontId="2" fillId="3" borderId="0" xfId="0" applyFont="1" applyFill="1" applyAlignment="1">
      <alignment wrapText="1"/>
    </xf>
    <xf numFmtId="0" fontId="6" fillId="6"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0" xfId="0" applyAlignment="1">
      <alignment vertical="center" wrapText="1"/>
    </xf>
    <xf numFmtId="0" fontId="5" fillId="3" borderId="0" xfId="0" applyNumberFormat="1" applyFont="1" applyFill="1" applyBorder="1" applyAlignment="1">
      <alignment wrapText="1"/>
    </xf>
    <xf numFmtId="0" fontId="1" fillId="3" borderId="0" xfId="0" applyNumberFormat="1" applyFont="1" applyFill="1" applyBorder="1" applyAlignment="1">
      <alignment horizontal="left" wrapText="1"/>
    </xf>
    <xf numFmtId="0" fontId="16" fillId="3" borderId="0" xfId="0" applyFont="1" applyFill="1" applyAlignment="1">
      <alignment horizontal="left" wrapText="1"/>
    </xf>
    <xf numFmtId="0" fontId="1" fillId="7"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1" fillId="3" borderId="0" xfId="0" applyFont="1" applyFill="1" applyBorder="1" applyAlignment="1">
      <alignment wrapText="1"/>
    </xf>
    <xf numFmtId="0" fontId="2" fillId="7" borderId="5" xfId="0" applyFont="1" applyFill="1" applyBorder="1" applyAlignment="1">
      <alignment horizontal="center"/>
    </xf>
    <xf numFmtId="0" fontId="5" fillId="7" borderId="8" xfId="0" applyFont="1" applyFill="1" applyBorder="1" applyAlignment="1">
      <alignment horizontal="center"/>
    </xf>
    <xf numFmtId="0" fontId="0" fillId="3" borderId="15" xfId="0" applyFill="1" applyBorder="1" applyAlignment="1">
      <alignment wrapText="1"/>
    </xf>
    <xf numFmtId="0" fontId="0" fillId="3" borderId="0" xfId="0" applyFill="1" applyBorder="1" applyAlignment="1">
      <alignment wrapText="1"/>
    </xf>
    <xf numFmtId="0" fontId="5" fillId="3" borderId="0" xfId="0" applyFont="1" applyFill="1" applyBorder="1" applyAlignment="1">
      <alignment horizontal="left" vertical="top" wrapText="1"/>
    </xf>
    <xf numFmtId="0" fontId="0" fillId="0" borderId="0" xfId="0" applyAlignment="1">
      <alignment horizontal="left" vertical="top" wrapText="1"/>
    </xf>
    <xf numFmtId="0" fontId="1" fillId="3" borderId="0" xfId="0" applyNumberFormat="1" applyFont="1" applyFill="1" applyBorder="1" applyAlignment="1">
      <alignment wrapText="1"/>
    </xf>
    <xf numFmtId="0" fontId="1" fillId="7" borderId="0" xfId="0" applyFont="1" applyFill="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xdr:col>
      <xdr:colOff>66675</xdr:colOff>
      <xdr:row>14</xdr:row>
      <xdr:rowOff>66675</xdr:rowOff>
    </xdr:to>
    <xdr:pic>
      <xdr:nvPicPr>
        <xdr:cNvPr id="1025" name="Picture 1" descr="1x1"/>
        <xdr:cNvPicPr>
          <a:picLocks noChangeAspect="1" noChangeArrowheads="1"/>
        </xdr:cNvPicPr>
      </xdr:nvPicPr>
      <xdr:blipFill>
        <a:blip xmlns:r="http://schemas.openxmlformats.org/officeDocument/2006/relationships" r:embed="rId1"/>
        <a:srcRect/>
        <a:stretch>
          <a:fillRect/>
        </a:stretch>
      </xdr:blipFill>
      <xdr:spPr bwMode="auto">
        <a:xfrm>
          <a:off x="161925" y="2486025"/>
          <a:ext cx="66675" cy="66675"/>
        </a:xfrm>
        <a:prstGeom prst="rect">
          <a:avLst/>
        </a:prstGeom>
        <a:noFill/>
      </xdr:spPr>
    </xdr:pic>
    <xdr:clientData/>
  </xdr:twoCellAnchor>
  <xdr:twoCellAnchor editAs="oneCell">
    <xdr:from>
      <xdr:col>19</xdr:col>
      <xdr:colOff>0</xdr:colOff>
      <xdr:row>14</xdr:row>
      <xdr:rowOff>0</xdr:rowOff>
    </xdr:from>
    <xdr:to>
      <xdr:col>19</xdr:col>
      <xdr:colOff>9525</xdr:colOff>
      <xdr:row>14</xdr:row>
      <xdr:rowOff>9525</xdr:rowOff>
    </xdr:to>
    <xdr:pic>
      <xdr:nvPicPr>
        <xdr:cNvPr id="1026" name="Picture 2" descr="1x1"/>
        <xdr:cNvPicPr>
          <a:picLocks noChangeAspect="1" noChangeArrowheads="1"/>
        </xdr:cNvPicPr>
      </xdr:nvPicPr>
      <xdr:blipFill>
        <a:blip xmlns:r="http://schemas.openxmlformats.org/officeDocument/2006/relationships" r:embed="rId1"/>
        <a:srcRect/>
        <a:stretch>
          <a:fillRect/>
        </a:stretch>
      </xdr:blipFill>
      <xdr:spPr bwMode="auto">
        <a:xfrm>
          <a:off x="6962775" y="2486025"/>
          <a:ext cx="9525" cy="9525"/>
        </a:xfrm>
        <a:prstGeom prst="rect">
          <a:avLst/>
        </a:prstGeom>
        <a:noFill/>
      </xdr:spPr>
    </xdr:pic>
    <xdr:clientData/>
  </xdr:twoCellAnchor>
  <xdr:twoCellAnchor editAs="oneCell">
    <xdr:from>
      <xdr:col>1</xdr:col>
      <xdr:colOff>0</xdr:colOff>
      <xdr:row>14</xdr:row>
      <xdr:rowOff>0</xdr:rowOff>
    </xdr:from>
    <xdr:to>
      <xdr:col>1</xdr:col>
      <xdr:colOff>28575</xdr:colOff>
      <xdr:row>14</xdr:row>
      <xdr:rowOff>28575</xdr:rowOff>
    </xdr:to>
    <xdr:pic>
      <xdr:nvPicPr>
        <xdr:cNvPr id="1028" name="Picture 4" descr="1x1"/>
        <xdr:cNvPicPr>
          <a:picLocks noChangeAspect="1" noChangeArrowheads="1"/>
        </xdr:cNvPicPr>
      </xdr:nvPicPr>
      <xdr:blipFill>
        <a:blip xmlns:r="http://schemas.openxmlformats.org/officeDocument/2006/relationships" r:embed="rId1"/>
        <a:srcRect/>
        <a:stretch>
          <a:fillRect/>
        </a:stretch>
      </xdr:blipFill>
      <xdr:spPr bwMode="auto">
        <a:xfrm>
          <a:off x="161925" y="2486025"/>
          <a:ext cx="28575" cy="28575"/>
        </a:xfrm>
        <a:prstGeom prst="rect">
          <a:avLst/>
        </a:prstGeom>
        <a:noFill/>
      </xdr:spPr>
    </xdr:pic>
    <xdr:clientData/>
  </xdr:twoCellAnchor>
  <xdr:twoCellAnchor editAs="oneCell">
    <xdr:from>
      <xdr:col>1</xdr:col>
      <xdr:colOff>0</xdr:colOff>
      <xdr:row>14</xdr:row>
      <xdr:rowOff>0</xdr:rowOff>
    </xdr:from>
    <xdr:to>
      <xdr:col>13</xdr:col>
      <xdr:colOff>285750</xdr:colOff>
      <xdr:row>14</xdr:row>
      <xdr:rowOff>28575</xdr:rowOff>
    </xdr:to>
    <xdr:pic>
      <xdr:nvPicPr>
        <xdr:cNvPr id="1033" name="Picture 9" descr="1x1"/>
        <xdr:cNvPicPr>
          <a:picLocks noChangeAspect="1" noChangeArrowheads="1"/>
        </xdr:cNvPicPr>
      </xdr:nvPicPr>
      <xdr:blipFill>
        <a:blip xmlns:r="http://schemas.openxmlformats.org/officeDocument/2006/relationships" r:embed="rId1"/>
        <a:srcRect/>
        <a:stretch>
          <a:fillRect/>
        </a:stretch>
      </xdr:blipFill>
      <xdr:spPr bwMode="auto">
        <a:xfrm>
          <a:off x="161925" y="2486025"/>
          <a:ext cx="4857750" cy="28575"/>
        </a:xfrm>
        <a:prstGeom prst="rect">
          <a:avLst/>
        </a:prstGeom>
        <a:noFill/>
      </xdr:spPr>
    </xdr:pic>
    <xdr:clientData/>
  </xdr:twoCellAnchor>
  <xdr:twoCellAnchor editAs="oneCell">
    <xdr:from>
      <xdr:col>37</xdr:col>
      <xdr:colOff>0</xdr:colOff>
      <xdr:row>11</xdr:row>
      <xdr:rowOff>0</xdr:rowOff>
    </xdr:from>
    <xdr:to>
      <xdr:col>37</xdr:col>
      <xdr:colOff>66675</xdr:colOff>
      <xdr:row>11</xdr:row>
      <xdr:rowOff>66675</xdr:rowOff>
    </xdr:to>
    <xdr:pic>
      <xdr:nvPicPr>
        <xdr:cNvPr id="1034" name="Picture 10" descr="1x1"/>
        <xdr:cNvPicPr>
          <a:picLocks noChangeAspect="1" noChangeArrowheads="1"/>
        </xdr:cNvPicPr>
      </xdr:nvPicPr>
      <xdr:blipFill>
        <a:blip xmlns:r="http://schemas.openxmlformats.org/officeDocument/2006/relationships" r:embed="rId1"/>
        <a:srcRect/>
        <a:stretch>
          <a:fillRect/>
        </a:stretch>
      </xdr:blipFill>
      <xdr:spPr bwMode="auto">
        <a:xfrm>
          <a:off x="16192500" y="1990725"/>
          <a:ext cx="66675" cy="66675"/>
        </a:xfrm>
        <a:prstGeom prst="rect">
          <a:avLst/>
        </a:prstGeom>
        <a:noFill/>
      </xdr:spPr>
    </xdr:pic>
    <xdr:clientData/>
  </xdr:twoCellAnchor>
  <xdr:twoCellAnchor editAs="oneCell">
    <xdr:from>
      <xdr:col>54</xdr:col>
      <xdr:colOff>0</xdr:colOff>
      <xdr:row>11</xdr:row>
      <xdr:rowOff>0</xdr:rowOff>
    </xdr:from>
    <xdr:to>
      <xdr:col>54</xdr:col>
      <xdr:colOff>47625</xdr:colOff>
      <xdr:row>11</xdr:row>
      <xdr:rowOff>66675</xdr:rowOff>
    </xdr:to>
    <xdr:pic>
      <xdr:nvPicPr>
        <xdr:cNvPr id="1035" name="Picture 11" descr="1x1"/>
        <xdr:cNvPicPr>
          <a:picLocks noChangeAspect="1" noChangeArrowheads="1"/>
        </xdr:cNvPicPr>
      </xdr:nvPicPr>
      <xdr:blipFill>
        <a:blip xmlns:r="http://schemas.openxmlformats.org/officeDocument/2006/relationships" r:embed="rId1"/>
        <a:srcRect/>
        <a:stretch>
          <a:fillRect/>
        </a:stretch>
      </xdr:blipFill>
      <xdr:spPr bwMode="auto">
        <a:xfrm>
          <a:off x="21917025" y="1990725"/>
          <a:ext cx="47625" cy="66675"/>
        </a:xfrm>
        <a:prstGeom prst="rect">
          <a:avLst/>
        </a:prstGeom>
        <a:noFill/>
      </xdr:spPr>
    </xdr:pic>
    <xdr:clientData/>
  </xdr:twoCellAnchor>
  <xdr:twoCellAnchor editAs="oneCell">
    <xdr:from>
      <xdr:col>37</xdr:col>
      <xdr:colOff>0</xdr:colOff>
      <xdr:row>11</xdr:row>
      <xdr:rowOff>0</xdr:rowOff>
    </xdr:from>
    <xdr:to>
      <xdr:col>37</xdr:col>
      <xdr:colOff>28575</xdr:colOff>
      <xdr:row>11</xdr:row>
      <xdr:rowOff>28575</xdr:rowOff>
    </xdr:to>
    <xdr:pic>
      <xdr:nvPicPr>
        <xdr:cNvPr id="1036" name="Picture 12" descr="1x1"/>
        <xdr:cNvPicPr>
          <a:picLocks noChangeAspect="1" noChangeArrowheads="1"/>
        </xdr:cNvPicPr>
      </xdr:nvPicPr>
      <xdr:blipFill>
        <a:blip xmlns:r="http://schemas.openxmlformats.org/officeDocument/2006/relationships" r:embed="rId1"/>
        <a:srcRect/>
        <a:stretch>
          <a:fillRect/>
        </a:stretch>
      </xdr:blipFill>
      <xdr:spPr bwMode="auto">
        <a:xfrm>
          <a:off x="16192500" y="1990725"/>
          <a:ext cx="28575" cy="28575"/>
        </a:xfrm>
        <a:prstGeom prst="rect">
          <a:avLst/>
        </a:prstGeom>
        <a:noFill/>
      </xdr:spPr>
    </xdr:pic>
    <xdr:clientData/>
  </xdr:twoCellAnchor>
  <xdr:twoCellAnchor editAs="oneCell">
    <xdr:from>
      <xdr:col>54</xdr:col>
      <xdr:colOff>0</xdr:colOff>
      <xdr:row>11</xdr:row>
      <xdr:rowOff>0</xdr:rowOff>
    </xdr:from>
    <xdr:to>
      <xdr:col>54</xdr:col>
      <xdr:colOff>66675</xdr:colOff>
      <xdr:row>11</xdr:row>
      <xdr:rowOff>66675</xdr:rowOff>
    </xdr:to>
    <xdr:pic>
      <xdr:nvPicPr>
        <xdr:cNvPr id="1037" name="Picture 13" descr="1x1"/>
        <xdr:cNvPicPr>
          <a:picLocks noChangeAspect="1" noChangeArrowheads="1"/>
        </xdr:cNvPicPr>
      </xdr:nvPicPr>
      <xdr:blipFill>
        <a:blip xmlns:r="http://schemas.openxmlformats.org/officeDocument/2006/relationships" r:embed="rId1"/>
        <a:srcRect/>
        <a:stretch>
          <a:fillRect/>
        </a:stretch>
      </xdr:blipFill>
      <xdr:spPr bwMode="auto">
        <a:xfrm>
          <a:off x="21917025" y="1990725"/>
          <a:ext cx="66675" cy="66675"/>
        </a:xfrm>
        <a:prstGeom prst="rect">
          <a:avLst/>
        </a:prstGeom>
        <a:noFill/>
      </xdr:spPr>
    </xdr:pic>
    <xdr:clientData/>
  </xdr:twoCellAnchor>
  <xdr:twoCellAnchor editAs="oneCell">
    <xdr:from>
      <xdr:col>37</xdr:col>
      <xdr:colOff>0</xdr:colOff>
      <xdr:row>11</xdr:row>
      <xdr:rowOff>0</xdr:rowOff>
    </xdr:from>
    <xdr:to>
      <xdr:col>51</xdr:col>
      <xdr:colOff>304800</xdr:colOff>
      <xdr:row>11</xdr:row>
      <xdr:rowOff>28575</xdr:rowOff>
    </xdr:to>
    <xdr:pic>
      <xdr:nvPicPr>
        <xdr:cNvPr id="1038" name="Picture 14" descr="1x1"/>
        <xdr:cNvPicPr>
          <a:picLocks noChangeAspect="1" noChangeArrowheads="1"/>
        </xdr:cNvPicPr>
      </xdr:nvPicPr>
      <xdr:blipFill>
        <a:blip xmlns:r="http://schemas.openxmlformats.org/officeDocument/2006/relationships" r:embed="rId1"/>
        <a:srcRect/>
        <a:stretch>
          <a:fillRect/>
        </a:stretch>
      </xdr:blipFill>
      <xdr:spPr bwMode="auto">
        <a:xfrm>
          <a:off x="16192500" y="1990725"/>
          <a:ext cx="4857750" cy="28575"/>
        </a:xfrm>
        <a:prstGeom prst="rect">
          <a:avLst/>
        </a:prstGeom>
        <a:noFill/>
      </xdr:spPr>
    </xdr:pic>
    <xdr:clientData/>
  </xdr:twoCellAnchor>
  <xdr:twoCellAnchor editAs="oneCell">
    <xdr:from>
      <xdr:col>56</xdr:col>
      <xdr:colOff>0</xdr:colOff>
      <xdr:row>12</xdr:row>
      <xdr:rowOff>0</xdr:rowOff>
    </xdr:from>
    <xdr:to>
      <xdr:col>56</xdr:col>
      <xdr:colOff>9525</xdr:colOff>
      <xdr:row>13</xdr:row>
      <xdr:rowOff>123825</xdr:rowOff>
    </xdr:to>
    <xdr:pic>
      <xdr:nvPicPr>
        <xdr:cNvPr id="1039" name="Picture 15" descr="odot"/>
        <xdr:cNvPicPr>
          <a:picLocks noChangeAspect="1" noChangeArrowheads="1"/>
        </xdr:cNvPicPr>
      </xdr:nvPicPr>
      <xdr:blipFill>
        <a:blip xmlns:r="http://schemas.openxmlformats.org/officeDocument/2006/relationships" r:embed="rId1"/>
        <a:srcRect/>
        <a:stretch>
          <a:fillRect/>
        </a:stretch>
      </xdr:blipFill>
      <xdr:spPr bwMode="auto">
        <a:xfrm>
          <a:off x="22612350" y="2162175"/>
          <a:ext cx="9525" cy="285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heetViews>
  <sheetFormatPr defaultRowHeight="13.2" x14ac:dyDescent="0.25"/>
  <cols>
    <col min="1" max="1" width="2.77734375" customWidth="1"/>
    <col min="2" max="2" width="44.77734375" customWidth="1"/>
    <col min="3" max="3" width="2.77734375" customWidth="1"/>
    <col min="4" max="4" width="18.77734375" customWidth="1"/>
    <col min="5" max="5" width="2.77734375" customWidth="1"/>
  </cols>
  <sheetData>
    <row r="1" spans="1:11" x14ac:dyDescent="0.25">
      <c r="A1" s="50"/>
      <c r="B1" s="51"/>
      <c r="C1" s="51"/>
      <c r="D1" s="51"/>
      <c r="E1" s="52"/>
    </row>
    <row r="2" spans="1:11" ht="15.6" x14ac:dyDescent="0.25">
      <c r="A2" s="1"/>
      <c r="B2" s="220" t="s">
        <v>331</v>
      </c>
      <c r="C2" s="220"/>
      <c r="D2" s="220"/>
      <c r="E2" s="3"/>
    </row>
    <row r="3" spans="1:11" x14ac:dyDescent="0.25">
      <c r="A3" s="29"/>
      <c r="B3" s="221" t="s">
        <v>281</v>
      </c>
      <c r="C3" s="221"/>
      <c r="D3" s="221"/>
      <c r="E3" s="32"/>
    </row>
    <row r="4" spans="1:11" x14ac:dyDescent="0.25">
      <c r="A4" s="29"/>
      <c r="B4" s="221"/>
      <c r="C4" s="221"/>
      <c r="D4" s="221"/>
      <c r="E4" s="32"/>
      <c r="G4" s="161"/>
    </row>
    <row r="5" spans="1:11" x14ac:dyDescent="0.25">
      <c r="A5" s="29"/>
      <c r="B5" s="221"/>
      <c r="C5" s="221"/>
      <c r="D5" s="221"/>
      <c r="E5" s="32"/>
      <c r="G5" s="163"/>
    </row>
    <row r="6" spans="1:11" x14ac:dyDescent="0.25">
      <c r="A6" s="29"/>
      <c r="B6" s="221"/>
      <c r="C6" s="221"/>
      <c r="D6" s="221"/>
      <c r="E6" s="32"/>
      <c r="G6" s="141"/>
    </row>
    <row r="7" spans="1:11" x14ac:dyDescent="0.25">
      <c r="A7" s="29"/>
      <c r="B7" s="221"/>
      <c r="C7" s="221"/>
      <c r="D7" s="221"/>
      <c r="E7" s="32"/>
      <c r="G7" s="141"/>
    </row>
    <row r="8" spans="1:11" x14ac:dyDescent="0.25">
      <c r="A8" s="29"/>
      <c r="B8" s="221"/>
      <c r="C8" s="221"/>
      <c r="D8" s="221"/>
      <c r="E8" s="32"/>
    </row>
    <row r="9" spans="1:11" ht="13.8" thickBot="1" x14ac:dyDescent="0.3">
      <c r="A9" s="29"/>
      <c r="B9" s="136"/>
      <c r="C9" s="137"/>
      <c r="D9" s="136"/>
      <c r="E9" s="32"/>
      <c r="F9" s="141"/>
      <c r="G9" s="141"/>
      <c r="I9" s="141"/>
    </row>
    <row r="10" spans="1:11" x14ac:dyDescent="0.25">
      <c r="A10" s="29"/>
      <c r="B10" s="140" t="s">
        <v>231</v>
      </c>
      <c r="C10" s="133"/>
      <c r="D10" s="145" t="s">
        <v>232</v>
      </c>
      <c r="E10" s="32"/>
      <c r="G10" s="141"/>
      <c r="K10" s="161"/>
    </row>
    <row r="11" spans="1:11" ht="13.8" thickBot="1" x14ac:dyDescent="0.3">
      <c r="A11" s="29"/>
      <c r="B11" s="142" t="s">
        <v>230</v>
      </c>
      <c r="C11" s="135"/>
      <c r="D11" s="146" t="s">
        <v>233</v>
      </c>
      <c r="E11" s="32"/>
      <c r="K11" s="161"/>
    </row>
    <row r="12" spans="1:11" x14ac:dyDescent="0.25">
      <c r="A12" s="29"/>
      <c r="B12" s="138"/>
      <c r="C12" s="138"/>
      <c r="D12" s="139"/>
      <c r="E12" s="32"/>
      <c r="G12" s="161"/>
      <c r="K12" s="161"/>
    </row>
    <row r="13" spans="1:11" x14ac:dyDescent="0.25">
      <c r="A13" s="29"/>
      <c r="B13" s="222" t="s">
        <v>279</v>
      </c>
      <c r="C13" s="223"/>
      <c r="D13" s="223"/>
      <c r="E13" s="32"/>
      <c r="G13" s="161"/>
      <c r="K13" s="161"/>
    </row>
    <row r="14" spans="1:11" x14ac:dyDescent="0.25">
      <c r="A14" s="29"/>
      <c r="B14" s="222" t="s">
        <v>280</v>
      </c>
      <c r="C14" s="223"/>
      <c r="D14" s="223"/>
      <c r="E14" s="32"/>
    </row>
    <row r="15" spans="1:11" x14ac:dyDescent="0.25">
      <c r="A15" s="29"/>
      <c r="B15" s="31"/>
      <c r="C15" s="31"/>
      <c r="D15" s="31"/>
      <c r="E15" s="32"/>
      <c r="K15" s="161"/>
    </row>
    <row r="16" spans="1:11" ht="14.4" x14ac:dyDescent="0.3">
      <c r="A16" s="29"/>
      <c r="B16" s="22" t="s">
        <v>1</v>
      </c>
      <c r="C16" s="31"/>
      <c r="D16" s="23" t="s">
        <v>0</v>
      </c>
      <c r="E16" s="32"/>
      <c r="K16" s="162"/>
    </row>
    <row r="17" spans="1:11" x14ac:dyDescent="0.25">
      <c r="A17" s="29"/>
      <c r="B17" s="53" t="s">
        <v>234</v>
      </c>
      <c r="C17" s="31"/>
      <c r="D17" s="39">
        <v>4500</v>
      </c>
      <c r="E17" s="32"/>
      <c r="K17" s="163"/>
    </row>
    <row r="18" spans="1:11" x14ac:dyDescent="0.25">
      <c r="A18" s="29"/>
      <c r="B18" s="53" t="s">
        <v>225</v>
      </c>
      <c r="C18" s="31"/>
      <c r="D18" s="165">
        <v>10.5799</v>
      </c>
      <c r="E18" s="32"/>
      <c r="K18" s="161"/>
    </row>
    <row r="19" spans="1:11" x14ac:dyDescent="0.25">
      <c r="A19" s="29"/>
      <c r="B19" s="53" t="s">
        <v>226</v>
      </c>
      <c r="C19" s="31"/>
      <c r="D19" s="164">
        <v>0.44619999999999999</v>
      </c>
      <c r="E19" s="32"/>
      <c r="K19" s="163"/>
    </row>
    <row r="20" spans="1:11" x14ac:dyDescent="0.25">
      <c r="A20" s="29"/>
      <c r="B20" s="31"/>
      <c r="C20" s="31"/>
      <c r="D20" s="28"/>
      <c r="E20" s="32"/>
    </row>
    <row r="21" spans="1:11" x14ac:dyDescent="0.25">
      <c r="A21" s="29"/>
      <c r="B21" s="22" t="s">
        <v>294</v>
      </c>
      <c r="C21" s="31"/>
      <c r="D21" s="28"/>
      <c r="E21" s="32"/>
    </row>
    <row r="22" spans="1:11" x14ac:dyDescent="0.25">
      <c r="A22" s="29"/>
      <c r="B22" s="53" t="s">
        <v>227</v>
      </c>
      <c r="C22" s="31"/>
      <c r="D22" s="126">
        <f>D18*D19</f>
        <v>4.7207513800000003</v>
      </c>
      <c r="E22" s="32"/>
    </row>
    <row r="23" spans="1:11" x14ac:dyDescent="0.25">
      <c r="A23" s="29"/>
      <c r="B23" s="31"/>
      <c r="C23" s="31"/>
      <c r="D23" s="65"/>
      <c r="E23" s="32"/>
    </row>
    <row r="24" spans="1:11" x14ac:dyDescent="0.25">
      <c r="A24" s="29"/>
      <c r="B24" s="143" t="s">
        <v>228</v>
      </c>
      <c r="C24" s="31"/>
      <c r="D24" s="65"/>
      <c r="E24" s="32"/>
    </row>
    <row r="25" spans="1:11" x14ac:dyDescent="0.25">
      <c r="A25" s="29"/>
      <c r="B25" s="31"/>
      <c r="C25" s="31"/>
      <c r="D25" s="61"/>
      <c r="E25" s="32"/>
    </row>
    <row r="26" spans="1:11" x14ac:dyDescent="0.25">
      <c r="A26" s="29"/>
      <c r="B26" s="22" t="s">
        <v>295</v>
      </c>
      <c r="C26" s="31"/>
      <c r="D26" s="61"/>
      <c r="E26" s="32"/>
    </row>
    <row r="27" spans="1:11" x14ac:dyDescent="0.25">
      <c r="A27" s="29"/>
      <c r="B27" s="53" t="s">
        <v>229</v>
      </c>
      <c r="C27" s="31"/>
      <c r="D27" s="122">
        <f>D17*D22</f>
        <v>21243.38121</v>
      </c>
      <c r="E27" s="32"/>
    </row>
    <row r="28" spans="1:11" x14ac:dyDescent="0.25">
      <c r="A28" s="29"/>
      <c r="B28" s="31"/>
      <c r="C28" s="31"/>
      <c r="D28" s="63"/>
      <c r="E28" s="32"/>
    </row>
    <row r="29" spans="1:11" ht="13.8" thickBot="1" x14ac:dyDescent="0.3">
      <c r="A29" s="47"/>
      <c r="B29" s="48"/>
      <c r="C29" s="48"/>
      <c r="D29" s="48"/>
      <c r="E29" s="49"/>
    </row>
  </sheetData>
  <mergeCells count="4">
    <mergeCell ref="B2:D2"/>
    <mergeCell ref="B3:D8"/>
    <mergeCell ref="B13:D13"/>
    <mergeCell ref="B14:D14"/>
  </mergeCells>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95" workbookViewId="0"/>
  </sheetViews>
  <sheetFormatPr defaultRowHeight="13.2" x14ac:dyDescent="0.25"/>
  <cols>
    <col min="1" max="1" width="2.77734375" customWidth="1"/>
    <col min="2" max="2" width="45.77734375" customWidth="1"/>
    <col min="3" max="3" width="2.77734375" customWidth="1"/>
    <col min="4" max="4" width="24.77734375" customWidth="1"/>
    <col min="5" max="5" width="2.77734375" customWidth="1"/>
    <col min="9" max="9" width="10" bestFit="1" customWidth="1"/>
  </cols>
  <sheetData>
    <row r="1" spans="1:5" x14ac:dyDescent="0.25">
      <c r="A1" s="50"/>
      <c r="B1" s="51"/>
      <c r="C1" s="51"/>
      <c r="D1" s="51"/>
      <c r="E1" s="52"/>
    </row>
    <row r="2" spans="1:5" ht="15.6" x14ac:dyDescent="0.25">
      <c r="A2" s="1"/>
      <c r="B2" s="220" t="s">
        <v>343</v>
      </c>
      <c r="C2" s="220"/>
      <c r="D2" s="220"/>
      <c r="E2" s="3"/>
    </row>
    <row r="3" spans="1:5" x14ac:dyDescent="0.25">
      <c r="A3" s="29"/>
      <c r="B3" s="30"/>
      <c r="C3" s="31"/>
      <c r="D3" s="31"/>
      <c r="E3" s="32"/>
    </row>
    <row r="4" spans="1:5" x14ac:dyDescent="0.25">
      <c r="A4" s="29"/>
      <c r="B4" s="232" t="s">
        <v>306</v>
      </c>
      <c r="C4" s="230"/>
      <c r="D4" s="230"/>
      <c r="E4" s="32"/>
    </row>
    <row r="5" spans="1:5" x14ac:dyDescent="0.25">
      <c r="A5" s="29"/>
      <c r="B5" s="230"/>
      <c r="C5" s="230"/>
      <c r="D5" s="230"/>
      <c r="E5" s="32"/>
    </row>
    <row r="6" spans="1:5" ht="13.8" thickBot="1" x14ac:dyDescent="0.3">
      <c r="A6" s="29"/>
      <c r="B6" s="96"/>
      <c r="C6" s="96"/>
      <c r="D6" s="96"/>
      <c r="E6" s="32"/>
    </row>
    <row r="7" spans="1:5" x14ac:dyDescent="0.25">
      <c r="A7" s="29"/>
      <c r="B7" s="193" t="s">
        <v>240</v>
      </c>
      <c r="C7" s="131"/>
      <c r="D7" s="216" t="s">
        <v>241</v>
      </c>
      <c r="E7" s="32"/>
    </row>
    <row r="8" spans="1:5" x14ac:dyDescent="0.25">
      <c r="A8" s="29"/>
      <c r="B8" s="147" t="s">
        <v>239</v>
      </c>
      <c r="C8" s="137"/>
      <c r="D8" s="149" t="s">
        <v>244</v>
      </c>
      <c r="E8" s="32"/>
    </row>
    <row r="9" spans="1:5" ht="13.8" thickBot="1" x14ac:dyDescent="0.3">
      <c r="A9" s="29"/>
      <c r="B9" s="194" t="s">
        <v>243</v>
      </c>
      <c r="C9" s="132"/>
      <c r="D9" s="208" t="s">
        <v>242</v>
      </c>
      <c r="E9" s="32"/>
    </row>
    <row r="10" spans="1:5" x14ac:dyDescent="0.25">
      <c r="A10" s="29"/>
      <c r="B10" s="147"/>
      <c r="C10" s="137"/>
      <c r="D10" s="147"/>
      <c r="E10" s="32"/>
    </row>
    <row r="11" spans="1:5" x14ac:dyDescent="0.25">
      <c r="A11" s="29"/>
      <c r="B11" s="241" t="s">
        <v>344</v>
      </c>
      <c r="C11" s="242"/>
      <c r="D11" s="242"/>
      <c r="E11" s="32"/>
    </row>
    <row r="12" spans="1:5" x14ac:dyDescent="0.25">
      <c r="A12" s="29"/>
      <c r="B12" s="242"/>
      <c r="C12" s="242"/>
      <c r="D12" s="242"/>
      <c r="E12" s="32"/>
    </row>
    <row r="13" spans="1:5" x14ac:dyDescent="0.25">
      <c r="A13" s="29"/>
      <c r="B13" s="242"/>
      <c r="C13" s="242"/>
      <c r="D13" s="242"/>
      <c r="E13" s="32"/>
    </row>
    <row r="14" spans="1:5" x14ac:dyDescent="0.25">
      <c r="A14" s="29"/>
      <c r="B14" s="31"/>
      <c r="C14" s="31"/>
      <c r="D14" s="31"/>
      <c r="E14" s="32"/>
    </row>
    <row r="15" spans="1:5" x14ac:dyDescent="0.25">
      <c r="A15" s="29"/>
      <c r="B15" s="22" t="s">
        <v>1</v>
      </c>
      <c r="C15" s="31"/>
      <c r="D15" s="23" t="s">
        <v>0</v>
      </c>
      <c r="E15" s="32"/>
    </row>
    <row r="16" spans="1:5" x14ac:dyDescent="0.25">
      <c r="A16" s="29"/>
      <c r="B16" s="31" t="s">
        <v>3</v>
      </c>
      <c r="C16" s="31"/>
      <c r="D16" s="39">
        <v>12000000</v>
      </c>
      <c r="E16" s="32"/>
    </row>
    <row r="17" spans="1:9" x14ac:dyDescent="0.25">
      <c r="A17" s="29"/>
      <c r="B17" s="31" t="s">
        <v>4</v>
      </c>
      <c r="C17" s="31"/>
      <c r="D17" s="39">
        <v>92</v>
      </c>
      <c r="E17" s="32"/>
    </row>
    <row r="18" spans="1:9" x14ac:dyDescent="0.25">
      <c r="A18" s="29"/>
      <c r="B18" s="31" t="s">
        <v>5</v>
      </c>
      <c r="C18" s="31"/>
      <c r="D18" s="28">
        <v>1.02</v>
      </c>
      <c r="E18" s="32"/>
    </row>
    <row r="19" spans="1:9" x14ac:dyDescent="0.25">
      <c r="A19" s="29"/>
      <c r="B19" s="31" t="s">
        <v>6</v>
      </c>
      <c r="C19" s="31"/>
      <c r="D19" s="39">
        <v>90</v>
      </c>
      <c r="E19" s="32"/>
    </row>
    <row r="20" spans="1:9" x14ac:dyDescent="0.25">
      <c r="A20" s="29"/>
      <c r="B20" s="31"/>
      <c r="C20" s="31"/>
      <c r="D20" s="61"/>
      <c r="E20" s="32"/>
    </row>
    <row r="21" spans="1:9" x14ac:dyDescent="0.25">
      <c r="A21" s="29"/>
      <c r="B21" s="22" t="s">
        <v>26</v>
      </c>
      <c r="C21" s="31"/>
      <c r="D21" s="61"/>
      <c r="E21" s="32"/>
    </row>
    <row r="22" spans="1:9" x14ac:dyDescent="0.25">
      <c r="A22" s="29"/>
      <c r="B22" s="31" t="s">
        <v>7</v>
      </c>
      <c r="C22" s="31"/>
      <c r="D22" s="70">
        <f>D16/D18</f>
        <v>11764705.882352941</v>
      </c>
      <c r="E22" s="32"/>
    </row>
    <row r="23" spans="1:9" x14ac:dyDescent="0.25">
      <c r="A23" s="29"/>
      <c r="B23" s="31" t="s">
        <v>8</v>
      </c>
      <c r="C23" s="31"/>
      <c r="D23" s="70">
        <f>D22*D17</f>
        <v>1082352941.1764705</v>
      </c>
      <c r="E23" s="32"/>
      <c r="I23" s="192"/>
    </row>
    <row r="24" spans="1:9" x14ac:dyDescent="0.25">
      <c r="A24" s="29"/>
      <c r="B24" s="31" t="s">
        <v>9</v>
      </c>
      <c r="C24" s="31"/>
      <c r="D24" s="71">
        <f>D23/D19</f>
        <v>12026143.790849673</v>
      </c>
      <c r="E24" s="32"/>
    </row>
    <row r="25" spans="1:9" x14ac:dyDescent="0.25">
      <c r="A25" s="29"/>
      <c r="B25" s="31" t="s">
        <v>10</v>
      </c>
      <c r="C25" s="31"/>
      <c r="D25" s="112">
        <f>D24-D16</f>
        <v>26143.79084967263</v>
      </c>
      <c r="E25" s="32"/>
    </row>
    <row r="26" spans="1:9" x14ac:dyDescent="0.25">
      <c r="A26" s="29"/>
      <c r="B26" s="31"/>
      <c r="C26" s="31"/>
      <c r="D26" s="34" t="s">
        <v>15</v>
      </c>
      <c r="E26" s="32"/>
    </row>
    <row r="27" spans="1:9" x14ac:dyDescent="0.25">
      <c r="A27" s="29"/>
      <c r="B27" s="31"/>
      <c r="C27" s="31"/>
      <c r="D27" s="31"/>
      <c r="E27" s="32"/>
    </row>
    <row r="28" spans="1:9" x14ac:dyDescent="0.25">
      <c r="A28" s="29"/>
      <c r="B28" s="22" t="s">
        <v>27</v>
      </c>
      <c r="C28" s="31"/>
      <c r="D28" s="61"/>
      <c r="E28" s="32"/>
    </row>
    <row r="29" spans="1:9" x14ac:dyDescent="0.25">
      <c r="A29" s="29"/>
      <c r="B29" s="31" t="s">
        <v>12</v>
      </c>
      <c r="C29" s="31"/>
      <c r="D29" s="70">
        <f>D16*D19</f>
        <v>1080000000</v>
      </c>
      <c r="E29" s="32"/>
    </row>
    <row r="30" spans="1:9" x14ac:dyDescent="0.25">
      <c r="A30" s="29"/>
      <c r="B30" s="31" t="s">
        <v>13</v>
      </c>
      <c r="C30" s="31"/>
      <c r="D30" s="70">
        <f>D29/D17</f>
        <v>11739130.434782609</v>
      </c>
      <c r="E30" s="32"/>
    </row>
    <row r="31" spans="1:9" x14ac:dyDescent="0.25">
      <c r="A31" s="29"/>
      <c r="B31" s="31" t="s">
        <v>14</v>
      </c>
      <c r="C31" s="31"/>
      <c r="D31" s="71">
        <f>D30*D18</f>
        <v>11973913.043478262</v>
      </c>
      <c r="E31" s="32"/>
    </row>
    <row r="32" spans="1:9" x14ac:dyDescent="0.25">
      <c r="A32" s="29"/>
      <c r="B32" s="31" t="s">
        <v>10</v>
      </c>
      <c r="C32" s="31"/>
      <c r="D32" s="112">
        <f>D31-D16</f>
        <v>-26086.956521738321</v>
      </c>
      <c r="E32" s="32"/>
    </row>
    <row r="33" spans="1:5" x14ac:dyDescent="0.25">
      <c r="A33" s="29"/>
      <c r="B33" s="31"/>
      <c r="C33" s="31"/>
      <c r="D33" s="34" t="s">
        <v>11</v>
      </c>
      <c r="E33" s="32"/>
    </row>
    <row r="34" spans="1:5" ht="13.8" thickBot="1" x14ac:dyDescent="0.3">
      <c r="A34" s="47"/>
      <c r="B34" s="48"/>
      <c r="C34" s="48"/>
      <c r="D34" s="48"/>
      <c r="E34" s="49"/>
    </row>
  </sheetData>
  <mergeCells count="3">
    <mergeCell ref="B2:D2"/>
    <mergeCell ref="B4:D5"/>
    <mergeCell ref="B11:D13"/>
  </mergeCells>
  <phoneticPr fontId="0" type="noConversion"/>
  <printOptions horizontalCentered="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heetViews>
  <sheetFormatPr defaultRowHeight="13.2" x14ac:dyDescent="0.25"/>
  <cols>
    <col min="1" max="1" width="2.77734375" customWidth="1"/>
    <col min="2" max="2" width="14.77734375" customWidth="1"/>
    <col min="3" max="3" width="2.77734375" customWidth="1"/>
    <col min="4" max="4" width="14.77734375" customWidth="1"/>
    <col min="5" max="5" width="2.77734375" customWidth="1"/>
    <col min="6" max="6" width="14.77734375" customWidth="1"/>
    <col min="7" max="7" width="2.77734375" customWidth="1"/>
    <col min="8" max="8" width="14.77734375" customWidth="1"/>
    <col min="9" max="9" width="2.77734375" customWidth="1"/>
    <col min="10" max="10" width="14.77734375" customWidth="1"/>
    <col min="11" max="11" width="2.77734375" customWidth="1"/>
    <col min="12" max="12" width="14.77734375" customWidth="1"/>
    <col min="13" max="13" width="2.77734375" customWidth="1"/>
    <col min="15" max="19" width="9.33203125" customWidth="1"/>
    <col min="20" max="20" width="10" bestFit="1" customWidth="1"/>
    <col min="21" max="21" width="9.33203125" customWidth="1"/>
    <col min="22" max="22" width="10" bestFit="1" customWidth="1"/>
    <col min="23" max="23" width="9.44140625" customWidth="1"/>
  </cols>
  <sheetData>
    <row r="1" spans="1:13" x14ac:dyDescent="0.25">
      <c r="A1" s="50"/>
      <c r="B1" s="51"/>
      <c r="C1" s="51"/>
      <c r="D1" s="51"/>
      <c r="E1" s="51"/>
      <c r="F1" s="51"/>
      <c r="G1" s="51"/>
      <c r="H1" s="51"/>
      <c r="I1" s="51"/>
      <c r="J1" s="51"/>
      <c r="K1" s="51"/>
      <c r="L1" s="51"/>
      <c r="M1" s="16"/>
    </row>
    <row r="2" spans="1:13" ht="15.6" x14ac:dyDescent="0.25">
      <c r="A2" s="1"/>
      <c r="B2" s="220" t="s">
        <v>345</v>
      </c>
      <c r="C2" s="220"/>
      <c r="D2" s="220"/>
      <c r="E2" s="220"/>
      <c r="F2" s="220"/>
      <c r="G2" s="231"/>
      <c r="H2" s="231"/>
      <c r="I2" s="231"/>
      <c r="J2" s="231"/>
      <c r="K2" s="231"/>
      <c r="L2" s="231"/>
      <c r="M2" s="3"/>
    </row>
    <row r="3" spans="1:13" x14ac:dyDescent="0.25">
      <c r="A3" s="29"/>
      <c r="B3" s="30"/>
      <c r="C3" s="31"/>
      <c r="D3" s="30"/>
      <c r="E3" s="31"/>
      <c r="F3" s="31"/>
      <c r="G3" s="31"/>
      <c r="H3" s="31"/>
      <c r="I3" s="31"/>
      <c r="J3" s="31"/>
      <c r="K3" s="31"/>
      <c r="L3" s="31"/>
      <c r="M3" s="32"/>
    </row>
    <row r="4" spans="1:13" x14ac:dyDescent="0.25">
      <c r="A4" s="29"/>
      <c r="B4" s="243" t="s">
        <v>346</v>
      </c>
      <c r="C4" s="230"/>
      <c r="D4" s="230"/>
      <c r="E4" s="230"/>
      <c r="F4" s="230"/>
      <c r="G4" s="230"/>
      <c r="H4" s="230"/>
      <c r="I4" s="230"/>
      <c r="J4" s="230"/>
      <c r="K4" s="230"/>
      <c r="L4" s="230"/>
      <c r="M4" s="32"/>
    </row>
    <row r="5" spans="1:13" x14ac:dyDescent="0.25">
      <c r="A5" s="29"/>
      <c r="B5" s="230"/>
      <c r="C5" s="230"/>
      <c r="D5" s="230"/>
      <c r="E5" s="230"/>
      <c r="F5" s="230"/>
      <c r="G5" s="230"/>
      <c r="H5" s="230"/>
      <c r="I5" s="230"/>
      <c r="J5" s="230"/>
      <c r="K5" s="230"/>
      <c r="L5" s="230"/>
      <c r="M5" s="32"/>
    </row>
    <row r="6" spans="1:13" x14ac:dyDescent="0.25">
      <c r="A6" s="29"/>
      <c r="B6" s="96"/>
      <c r="C6" s="96"/>
      <c r="D6" s="96"/>
      <c r="E6" s="96"/>
      <c r="F6" s="96"/>
      <c r="G6" s="96"/>
      <c r="H6" s="96"/>
      <c r="I6" s="96"/>
      <c r="J6" s="96"/>
      <c r="K6" s="96"/>
      <c r="L6" s="96"/>
      <c r="M6" s="32"/>
    </row>
    <row r="7" spans="1:13" x14ac:dyDescent="0.25">
      <c r="A7" s="29"/>
      <c r="B7" s="168"/>
      <c r="C7" s="168"/>
      <c r="D7" s="186" t="s">
        <v>182</v>
      </c>
      <c r="E7" s="186"/>
      <c r="F7" s="186" t="s">
        <v>182</v>
      </c>
      <c r="G7" s="96"/>
      <c r="H7" s="96"/>
      <c r="I7" s="96"/>
      <c r="J7" s="96"/>
      <c r="K7" s="96"/>
      <c r="L7" s="96"/>
      <c r="M7" s="32"/>
    </row>
    <row r="8" spans="1:13" ht="13.8" thickBot="1" x14ac:dyDescent="0.3">
      <c r="A8" s="29"/>
      <c r="B8" s="169" t="s">
        <v>48</v>
      </c>
      <c r="C8" s="169"/>
      <c r="D8" s="188" t="s">
        <v>55</v>
      </c>
      <c r="E8" s="188"/>
      <c r="F8" s="188" t="s">
        <v>56</v>
      </c>
      <c r="G8" s="96"/>
      <c r="H8" s="96"/>
      <c r="I8" s="96"/>
      <c r="J8" s="96"/>
      <c r="K8" s="96"/>
      <c r="L8" s="96"/>
      <c r="M8" s="32"/>
    </row>
    <row r="9" spans="1:13" x14ac:dyDescent="0.25">
      <c r="A9" s="29"/>
      <c r="B9" s="147" t="s">
        <v>58</v>
      </c>
      <c r="C9" s="147"/>
      <c r="D9" s="195">
        <v>0.98509999999999998</v>
      </c>
      <c r="E9" s="195"/>
      <c r="F9" s="195">
        <v>0.98540000000000005</v>
      </c>
      <c r="G9" s="96"/>
      <c r="H9" s="96"/>
      <c r="I9" s="96"/>
      <c r="J9" s="96"/>
      <c r="K9" s="96"/>
      <c r="L9" s="96"/>
      <c r="M9" s="32"/>
    </row>
    <row r="10" spans="1:13" x14ac:dyDescent="0.25">
      <c r="A10" s="29"/>
      <c r="B10" s="147" t="s">
        <v>49</v>
      </c>
      <c r="C10" s="147"/>
      <c r="D10" s="196">
        <v>0.98131000000000002</v>
      </c>
      <c r="E10" s="196"/>
      <c r="F10" s="196">
        <v>0.98165000000000002</v>
      </c>
      <c r="G10" s="96"/>
      <c r="H10" s="96"/>
      <c r="I10" s="96"/>
      <c r="J10" s="96"/>
      <c r="K10" s="96"/>
      <c r="L10" s="96"/>
      <c r="M10" s="32"/>
    </row>
    <row r="11" spans="1:13" x14ac:dyDescent="0.25">
      <c r="A11" s="29"/>
      <c r="B11" s="147" t="s">
        <v>50</v>
      </c>
      <c r="C11" s="147"/>
      <c r="D11" s="196">
        <v>0.97745000000000004</v>
      </c>
      <c r="E11" s="196"/>
      <c r="F11" s="196">
        <v>0.97785999999999995</v>
      </c>
      <c r="G11" s="96"/>
      <c r="H11" s="96"/>
      <c r="I11" s="96"/>
      <c r="J11" s="96"/>
      <c r="K11" s="96"/>
      <c r="L11" s="96"/>
      <c r="M11" s="32"/>
    </row>
    <row r="12" spans="1:13" x14ac:dyDescent="0.25">
      <c r="A12" s="29"/>
      <c r="B12" s="147" t="s">
        <v>51</v>
      </c>
      <c r="C12" s="147"/>
      <c r="D12" s="196">
        <v>0.97397</v>
      </c>
      <c r="E12" s="196"/>
      <c r="F12" s="196">
        <v>0.97441</v>
      </c>
      <c r="G12" s="96"/>
      <c r="H12" s="96"/>
      <c r="I12" s="96"/>
      <c r="J12" s="96"/>
      <c r="K12" s="96"/>
      <c r="L12" s="96"/>
      <c r="M12" s="32"/>
    </row>
    <row r="13" spans="1:13" x14ac:dyDescent="0.25">
      <c r="A13" s="29"/>
      <c r="B13" s="147" t="s">
        <v>52</v>
      </c>
      <c r="C13" s="147"/>
      <c r="D13" s="196">
        <v>0.96240999999999999</v>
      </c>
      <c r="E13" s="196"/>
      <c r="F13" s="196">
        <v>0.96294999999999997</v>
      </c>
      <c r="G13" s="96"/>
      <c r="H13" s="96"/>
      <c r="I13" s="96"/>
      <c r="J13" s="96"/>
      <c r="K13" s="96"/>
      <c r="L13" s="96"/>
      <c r="M13" s="32"/>
    </row>
    <row r="14" spans="1:13" x14ac:dyDescent="0.25">
      <c r="A14" s="29"/>
      <c r="B14" s="147" t="s">
        <v>53</v>
      </c>
      <c r="C14" s="147"/>
      <c r="D14" s="196">
        <v>0.93959999999999999</v>
      </c>
      <c r="E14" s="196"/>
      <c r="F14" s="196">
        <v>0.94045000000000001</v>
      </c>
      <c r="G14" s="96"/>
      <c r="H14" s="96"/>
      <c r="I14" s="96"/>
      <c r="J14" s="96"/>
      <c r="K14" s="96"/>
      <c r="L14" s="96"/>
      <c r="M14" s="32"/>
    </row>
    <row r="15" spans="1:13" ht="13.8" thickBot="1" x14ac:dyDescent="0.3">
      <c r="A15" s="29"/>
      <c r="B15" s="194" t="s">
        <v>54</v>
      </c>
      <c r="C15" s="194"/>
      <c r="D15" s="197">
        <v>0.89770000000000005</v>
      </c>
      <c r="E15" s="197"/>
      <c r="F15" s="197">
        <v>0.89900000000000002</v>
      </c>
      <c r="G15" s="96"/>
      <c r="H15" s="96"/>
      <c r="I15" s="96"/>
      <c r="J15" s="96"/>
      <c r="K15" s="96"/>
      <c r="L15" s="96"/>
      <c r="M15" s="32"/>
    </row>
    <row r="16" spans="1:13" x14ac:dyDescent="0.25">
      <c r="A16" s="29"/>
      <c r="B16" s="147"/>
      <c r="C16" s="147"/>
      <c r="D16" s="196"/>
      <c r="E16" s="196"/>
      <c r="F16" s="196"/>
      <c r="G16" s="96"/>
      <c r="H16" s="96"/>
      <c r="I16" s="96"/>
      <c r="J16" s="96"/>
      <c r="K16" s="96"/>
      <c r="L16" s="96"/>
      <c r="M16" s="32"/>
    </row>
    <row r="17" spans="1:13" x14ac:dyDescent="0.25">
      <c r="A17" s="29"/>
      <c r="B17" s="53" t="s">
        <v>290</v>
      </c>
      <c r="C17" s="96"/>
      <c r="D17" s="96"/>
      <c r="E17" s="96"/>
      <c r="F17" s="96"/>
      <c r="G17" s="96"/>
      <c r="H17" s="96"/>
      <c r="I17" s="96"/>
      <c r="J17" s="96"/>
      <c r="K17" s="96"/>
      <c r="L17" s="96"/>
      <c r="M17" s="32"/>
    </row>
    <row r="18" spans="1:13" x14ac:dyDescent="0.25">
      <c r="A18" s="29"/>
      <c r="B18" s="53" t="s">
        <v>291</v>
      </c>
      <c r="C18" s="96"/>
      <c r="D18" s="96"/>
      <c r="E18" s="96"/>
      <c r="F18" s="96"/>
      <c r="G18" s="96"/>
      <c r="H18" s="96"/>
      <c r="I18" s="96"/>
      <c r="J18" s="96"/>
      <c r="K18" s="96"/>
      <c r="L18" s="96"/>
      <c r="M18" s="32"/>
    </row>
    <row r="19" spans="1:13" x14ac:dyDescent="0.25">
      <c r="A19" s="29"/>
      <c r="B19" s="53" t="s">
        <v>292</v>
      </c>
      <c r="C19" s="96"/>
      <c r="D19" s="96"/>
      <c r="E19" s="96"/>
      <c r="F19" s="96"/>
      <c r="G19" s="96"/>
      <c r="H19" s="96"/>
      <c r="I19" s="96"/>
      <c r="J19" s="96"/>
      <c r="K19" s="96"/>
      <c r="L19" s="96"/>
      <c r="M19" s="32"/>
    </row>
    <row r="20" spans="1:13" x14ac:dyDescent="0.25">
      <c r="A20" s="29"/>
      <c r="B20" s="96"/>
      <c r="C20" s="96"/>
      <c r="D20" s="96"/>
      <c r="E20" s="96"/>
      <c r="F20" s="96"/>
      <c r="G20" s="96"/>
      <c r="H20" s="96"/>
      <c r="I20" s="96"/>
      <c r="J20" s="96"/>
      <c r="K20" s="96"/>
      <c r="L20" s="96"/>
      <c r="M20" s="32"/>
    </row>
    <row r="21" spans="1:13" x14ac:dyDescent="0.25">
      <c r="A21" s="29"/>
      <c r="B21" s="53" t="s">
        <v>307</v>
      </c>
      <c r="C21" s="31"/>
      <c r="D21" s="24"/>
      <c r="E21" s="31"/>
      <c r="F21" s="31"/>
      <c r="G21" s="31"/>
      <c r="H21" s="31"/>
      <c r="I21" s="31"/>
      <c r="J21" s="31"/>
      <c r="K21" s="31"/>
      <c r="L21" s="31"/>
      <c r="M21" s="32"/>
    </row>
    <row r="22" spans="1:13" x14ac:dyDescent="0.25">
      <c r="A22" s="29"/>
      <c r="B22" s="24"/>
      <c r="C22" s="31"/>
      <c r="D22" s="24"/>
      <c r="E22" s="31"/>
      <c r="F22" s="31"/>
      <c r="G22" s="31"/>
      <c r="H22" s="31"/>
      <c r="I22" s="31"/>
      <c r="J22" s="31"/>
      <c r="K22" s="31"/>
      <c r="L22" s="31"/>
      <c r="M22" s="32"/>
    </row>
    <row r="23" spans="1:13" x14ac:dyDescent="0.25">
      <c r="A23" s="29"/>
      <c r="B23" s="24"/>
      <c r="C23" s="100" t="s">
        <v>177</v>
      </c>
      <c r="D23" s="24"/>
      <c r="E23" s="31"/>
      <c r="F23" s="31"/>
      <c r="G23" s="31"/>
      <c r="H23" s="31"/>
      <c r="I23" s="31"/>
      <c r="J23" s="31"/>
      <c r="K23" s="31"/>
      <c r="L23" s="31"/>
      <c r="M23" s="32"/>
    </row>
    <row r="24" spans="1:13" x14ac:dyDescent="0.25">
      <c r="A24" s="29"/>
      <c r="B24" s="24"/>
      <c r="C24" s="31"/>
      <c r="D24" s="24"/>
      <c r="E24" s="31"/>
      <c r="F24" s="31"/>
      <c r="G24" s="31"/>
      <c r="H24" s="31"/>
      <c r="I24" s="31"/>
      <c r="J24" s="34" t="s">
        <v>299</v>
      </c>
      <c r="K24" s="55"/>
      <c r="L24" s="34" t="s">
        <v>300</v>
      </c>
      <c r="M24" s="32"/>
    </row>
    <row r="25" spans="1:13" x14ac:dyDescent="0.25">
      <c r="A25" s="29"/>
      <c r="B25" s="31"/>
      <c r="C25" s="31"/>
      <c r="D25" s="34"/>
      <c r="E25" s="31"/>
      <c r="F25" s="34" t="s">
        <v>182</v>
      </c>
      <c r="G25" s="31"/>
      <c r="H25" s="34" t="s">
        <v>182</v>
      </c>
      <c r="I25" s="31"/>
      <c r="J25" s="34" t="s">
        <v>28</v>
      </c>
      <c r="K25" s="31"/>
      <c r="L25" s="34" t="s">
        <v>62</v>
      </c>
      <c r="M25" s="32"/>
    </row>
    <row r="26" spans="1:13" x14ac:dyDescent="0.25">
      <c r="A26" s="29"/>
      <c r="B26" s="22" t="s">
        <v>48</v>
      </c>
      <c r="C26" s="31"/>
      <c r="D26" s="23" t="s">
        <v>29</v>
      </c>
      <c r="E26" s="31"/>
      <c r="F26" s="23" t="s">
        <v>55</v>
      </c>
      <c r="G26" s="31"/>
      <c r="H26" s="23" t="s">
        <v>56</v>
      </c>
      <c r="I26" s="31"/>
      <c r="J26" s="23" t="s">
        <v>57</v>
      </c>
      <c r="K26" s="31"/>
      <c r="L26" s="23" t="s">
        <v>61</v>
      </c>
      <c r="M26" s="32"/>
    </row>
    <row r="27" spans="1:13" x14ac:dyDescent="0.25">
      <c r="A27" s="29"/>
      <c r="B27" s="24" t="s">
        <v>58</v>
      </c>
      <c r="C27" s="31"/>
      <c r="D27" s="53"/>
      <c r="E27" s="31"/>
      <c r="F27" s="25">
        <v>0.98509999999999998</v>
      </c>
      <c r="G27" s="31"/>
      <c r="H27" s="25">
        <v>0.98540000000000005</v>
      </c>
      <c r="I27" s="31"/>
      <c r="J27" s="109">
        <f t="shared" ref="J27:J33" si="0">AVERAGE(F27,H27)</f>
        <v>0.98524999999999996</v>
      </c>
      <c r="K27" s="31"/>
      <c r="L27" s="109"/>
      <c r="M27" s="32"/>
    </row>
    <row r="28" spans="1:13" x14ac:dyDescent="0.25">
      <c r="A28" s="29"/>
      <c r="B28" s="24" t="s">
        <v>49</v>
      </c>
      <c r="C28" s="31"/>
      <c r="D28" s="56">
        <v>30</v>
      </c>
      <c r="E28" s="31"/>
      <c r="F28" s="25">
        <v>0.98131000000000002</v>
      </c>
      <c r="G28" s="31"/>
      <c r="H28" s="25">
        <v>0.98165000000000002</v>
      </c>
      <c r="I28" s="31"/>
      <c r="J28" s="109">
        <f t="shared" si="0"/>
        <v>0.98148000000000002</v>
      </c>
      <c r="K28" s="31"/>
      <c r="L28" s="110">
        <f t="shared" ref="L28:L33" si="1">(J28-$J$27)/($J$27)*(360/D28)</f>
        <v>-4.5917279878202773E-2</v>
      </c>
      <c r="M28" s="32"/>
    </row>
    <row r="29" spans="1:13" x14ac:dyDescent="0.25">
      <c r="A29" s="29"/>
      <c r="B29" s="24" t="s">
        <v>50</v>
      </c>
      <c r="C29" s="31"/>
      <c r="D29" s="56">
        <v>60</v>
      </c>
      <c r="E29" s="31"/>
      <c r="F29" s="26">
        <v>0.97745000000000004</v>
      </c>
      <c r="G29" s="31"/>
      <c r="H29" s="26">
        <v>0.97785999999999995</v>
      </c>
      <c r="I29" s="31"/>
      <c r="J29" s="109">
        <f t="shared" si="0"/>
        <v>0.97765499999999994</v>
      </c>
      <c r="K29" s="31"/>
      <c r="L29" s="110">
        <f t="shared" si="1"/>
        <v>-4.6252220248667965E-2</v>
      </c>
      <c r="M29" s="32"/>
    </row>
    <row r="30" spans="1:13" x14ac:dyDescent="0.25">
      <c r="A30" s="29"/>
      <c r="B30" s="24" t="s">
        <v>51</v>
      </c>
      <c r="C30" s="31"/>
      <c r="D30" s="56">
        <v>90</v>
      </c>
      <c r="E30" s="31"/>
      <c r="F30" s="26">
        <v>0.97397</v>
      </c>
      <c r="G30" s="31"/>
      <c r="H30" s="26">
        <v>0.97441</v>
      </c>
      <c r="I30" s="31"/>
      <c r="J30" s="109">
        <f t="shared" si="0"/>
        <v>0.97419</v>
      </c>
      <c r="K30" s="31"/>
      <c r="L30" s="110">
        <f t="shared" si="1"/>
        <v>-4.4902309058614399E-2</v>
      </c>
      <c r="M30" s="32"/>
    </row>
    <row r="31" spans="1:13" x14ac:dyDescent="0.25">
      <c r="A31" s="29"/>
      <c r="B31" s="24" t="s">
        <v>52</v>
      </c>
      <c r="C31" s="31"/>
      <c r="D31" s="56">
        <v>180</v>
      </c>
      <c r="E31" s="31"/>
      <c r="F31" s="26">
        <v>0.96240999999999999</v>
      </c>
      <c r="G31" s="31"/>
      <c r="H31" s="26">
        <v>0.96294999999999997</v>
      </c>
      <c r="I31" s="31"/>
      <c r="J31" s="109">
        <f t="shared" si="0"/>
        <v>0.96267999999999998</v>
      </c>
      <c r="K31" s="31"/>
      <c r="L31" s="110">
        <f t="shared" si="1"/>
        <v>-4.581578279624457E-2</v>
      </c>
      <c r="M31" s="32"/>
    </row>
    <row r="32" spans="1:13" x14ac:dyDescent="0.25">
      <c r="A32" s="29"/>
      <c r="B32" s="24" t="s">
        <v>53</v>
      </c>
      <c r="C32" s="31"/>
      <c r="D32" s="56">
        <v>360</v>
      </c>
      <c r="E32" s="31"/>
      <c r="F32" s="26">
        <v>0.93959999999999999</v>
      </c>
      <c r="G32" s="31"/>
      <c r="H32" s="26">
        <v>0.94045000000000001</v>
      </c>
      <c r="I32" s="31"/>
      <c r="J32" s="109">
        <f t="shared" si="0"/>
        <v>0.940025</v>
      </c>
      <c r="K32" s="31"/>
      <c r="L32" s="110">
        <f t="shared" si="1"/>
        <v>-4.5902055315909629E-2</v>
      </c>
      <c r="M32" s="32"/>
    </row>
    <row r="33" spans="1:13" x14ac:dyDescent="0.25">
      <c r="A33" s="29"/>
      <c r="B33" s="24" t="s">
        <v>54</v>
      </c>
      <c r="C33" s="31"/>
      <c r="D33" s="56">
        <v>720</v>
      </c>
      <c r="E33" s="31"/>
      <c r="F33" s="26">
        <v>0.89770000000000005</v>
      </c>
      <c r="G33" s="31"/>
      <c r="H33" s="26">
        <v>0.89900000000000002</v>
      </c>
      <c r="I33" s="31"/>
      <c r="J33" s="109">
        <f t="shared" si="0"/>
        <v>0.89834999999999998</v>
      </c>
      <c r="K33" s="31"/>
      <c r="L33" s="110">
        <f t="shared" si="1"/>
        <v>-4.4100482111139296E-2</v>
      </c>
      <c r="M33" s="32"/>
    </row>
    <row r="34" spans="1:13" x14ac:dyDescent="0.25">
      <c r="A34" s="29"/>
      <c r="B34" s="31"/>
      <c r="C34" s="31"/>
      <c r="D34" s="31"/>
      <c r="E34" s="31"/>
      <c r="F34" s="57"/>
      <c r="G34" s="31"/>
      <c r="H34" s="57"/>
      <c r="I34" s="31"/>
      <c r="J34" s="58"/>
      <c r="K34" s="31"/>
      <c r="L34" s="58"/>
      <c r="M34" s="32"/>
    </row>
    <row r="35" spans="1:13" x14ac:dyDescent="0.25">
      <c r="A35" s="29"/>
      <c r="B35" s="232" t="s">
        <v>183</v>
      </c>
      <c r="C35" s="233"/>
      <c r="D35" s="233"/>
      <c r="E35" s="233"/>
      <c r="F35" s="233"/>
      <c r="G35" s="233"/>
      <c r="H35" s="233"/>
      <c r="I35" s="233"/>
      <c r="J35" s="233"/>
      <c r="K35" s="233"/>
      <c r="L35" s="233"/>
      <c r="M35" s="32"/>
    </row>
    <row r="36" spans="1:13" x14ac:dyDescent="0.25">
      <c r="A36" s="29"/>
      <c r="B36" s="233"/>
      <c r="C36" s="233"/>
      <c r="D36" s="233"/>
      <c r="E36" s="233"/>
      <c r="F36" s="233"/>
      <c r="G36" s="233"/>
      <c r="H36" s="233"/>
      <c r="I36" s="233"/>
      <c r="J36" s="233"/>
      <c r="K36" s="233"/>
      <c r="L36" s="233"/>
      <c r="M36" s="32"/>
    </row>
    <row r="37" spans="1:13" x14ac:dyDescent="0.25">
      <c r="A37" s="29"/>
      <c r="B37" s="96"/>
      <c r="C37" s="96"/>
      <c r="D37" s="96"/>
      <c r="E37" s="96"/>
      <c r="F37" s="96"/>
      <c r="G37" s="96"/>
      <c r="H37" s="96"/>
      <c r="I37" s="96"/>
      <c r="J37" s="96"/>
      <c r="K37" s="96"/>
      <c r="L37" s="96"/>
      <c r="M37" s="32"/>
    </row>
    <row r="38" spans="1:13" x14ac:dyDescent="0.25">
      <c r="A38" s="29"/>
      <c r="B38" s="234" t="s">
        <v>301</v>
      </c>
      <c r="C38" s="234"/>
      <c r="D38" s="234"/>
      <c r="E38" s="234"/>
      <c r="F38" s="234"/>
      <c r="G38" s="234"/>
      <c r="H38" s="234"/>
      <c r="I38" s="234"/>
      <c r="J38" s="234"/>
      <c r="K38" s="234"/>
      <c r="L38" s="234"/>
      <c r="M38" s="32"/>
    </row>
    <row r="39" spans="1:13" x14ac:dyDescent="0.25">
      <c r="A39" s="29"/>
      <c r="B39" s="96"/>
      <c r="C39" s="96"/>
      <c r="D39" s="96"/>
      <c r="E39" s="96"/>
      <c r="F39" s="96"/>
      <c r="G39" s="96"/>
      <c r="H39" s="96"/>
      <c r="I39" s="96"/>
      <c r="J39" s="96"/>
      <c r="K39" s="96"/>
      <c r="L39" s="96"/>
      <c r="M39" s="32"/>
    </row>
    <row r="40" spans="1:13" x14ac:dyDescent="0.25">
      <c r="A40" s="29"/>
      <c r="B40" s="230" t="s">
        <v>317</v>
      </c>
      <c r="C40" s="230"/>
      <c r="D40" s="230"/>
      <c r="E40" s="230"/>
      <c r="F40" s="230"/>
      <c r="G40" s="230"/>
      <c r="H40" s="230"/>
      <c r="I40" s="230"/>
      <c r="J40" s="230"/>
      <c r="K40" s="230"/>
      <c r="L40" s="230"/>
      <c r="M40" s="32"/>
    </row>
    <row r="41" spans="1:13" ht="13.8" thickBot="1" x14ac:dyDescent="0.3">
      <c r="A41" s="47"/>
      <c r="B41" s="48"/>
      <c r="C41" s="48"/>
      <c r="D41" s="48"/>
      <c r="E41" s="48"/>
      <c r="F41" s="48"/>
      <c r="G41" s="48"/>
      <c r="H41" s="48"/>
      <c r="I41" s="48"/>
      <c r="J41" s="48"/>
      <c r="K41" s="48"/>
      <c r="L41" s="48"/>
      <c r="M41" s="49"/>
    </row>
    <row r="50" ht="8.1" customHeight="1" x14ac:dyDescent="0.25"/>
    <row r="60" ht="8.1" customHeight="1" x14ac:dyDescent="0.25"/>
  </sheetData>
  <mergeCells count="5">
    <mergeCell ref="B40:L40"/>
    <mergeCell ref="B2:L2"/>
    <mergeCell ref="B4:L5"/>
    <mergeCell ref="B35:L36"/>
    <mergeCell ref="B38:L38"/>
  </mergeCells>
  <phoneticPr fontId="0" type="noConversion"/>
  <printOptions horizontalCentered="1"/>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heetViews>
  <sheetFormatPr defaultRowHeight="13.2" x14ac:dyDescent="0.25"/>
  <cols>
    <col min="1" max="1" width="2.77734375" customWidth="1"/>
    <col min="2" max="2" width="45.77734375" customWidth="1"/>
    <col min="3" max="3" width="2.77734375" customWidth="1"/>
    <col min="4" max="4" width="20.77734375" customWidth="1"/>
    <col min="5" max="5" width="2.77734375" customWidth="1"/>
  </cols>
  <sheetData>
    <row r="1" spans="1:9" x14ac:dyDescent="0.25">
      <c r="A1" s="50"/>
      <c r="B1" s="51"/>
      <c r="C1" s="51"/>
      <c r="D1" s="51"/>
      <c r="E1" s="52"/>
    </row>
    <row r="2" spans="1:9" ht="15.6" x14ac:dyDescent="0.25">
      <c r="A2" s="1"/>
      <c r="B2" s="220" t="s">
        <v>320</v>
      </c>
      <c r="C2" s="220"/>
      <c r="D2" s="220"/>
      <c r="E2" s="3"/>
    </row>
    <row r="3" spans="1:9" x14ac:dyDescent="0.25">
      <c r="A3" s="29"/>
      <c r="B3" s="30"/>
      <c r="C3" s="31"/>
      <c r="D3" s="31"/>
      <c r="E3" s="32"/>
    </row>
    <row r="4" spans="1:9" x14ac:dyDescent="0.25">
      <c r="A4" s="29"/>
      <c r="B4" s="232" t="s">
        <v>308</v>
      </c>
      <c r="C4" s="233"/>
      <c r="D4" s="233"/>
      <c r="E4" s="32"/>
    </row>
    <row r="5" spans="1:9" x14ac:dyDescent="0.25">
      <c r="A5" s="29"/>
      <c r="B5" s="233"/>
      <c r="C5" s="233"/>
      <c r="D5" s="233"/>
      <c r="E5" s="32"/>
    </row>
    <row r="6" spans="1:9" x14ac:dyDescent="0.25">
      <c r="A6" s="29"/>
      <c r="B6" s="233"/>
      <c r="C6" s="233"/>
      <c r="D6" s="233"/>
      <c r="E6" s="32"/>
    </row>
    <row r="7" spans="1:9" ht="13.8" thickBot="1" x14ac:dyDescent="0.3">
      <c r="A7" s="29"/>
      <c r="B7" s="96"/>
      <c r="C7" s="96"/>
      <c r="D7" s="96"/>
      <c r="E7" s="32"/>
      <c r="I7" s="141"/>
    </row>
    <row r="8" spans="1:9" x14ac:dyDescent="0.25">
      <c r="A8" s="29"/>
      <c r="B8" s="244" t="s">
        <v>245</v>
      </c>
      <c r="C8" s="244"/>
      <c r="D8" s="244"/>
      <c r="E8" s="32"/>
    </row>
    <row r="9" spans="1:9" ht="13.8" thickBot="1" x14ac:dyDescent="0.3">
      <c r="A9" s="29"/>
      <c r="B9" s="245" t="s">
        <v>246</v>
      </c>
      <c r="C9" s="245"/>
      <c r="D9" s="245"/>
      <c r="E9" s="32"/>
    </row>
    <row r="10" spans="1:9" x14ac:dyDescent="0.25">
      <c r="A10" s="29"/>
      <c r="B10" s="149"/>
      <c r="C10" s="149"/>
      <c r="D10" s="149"/>
      <c r="E10" s="32"/>
    </row>
    <row r="11" spans="1:9" x14ac:dyDescent="0.25">
      <c r="A11" s="29"/>
      <c r="B11" s="242" t="s">
        <v>313</v>
      </c>
      <c r="C11" s="242"/>
      <c r="D11" s="242"/>
      <c r="E11" s="32"/>
    </row>
    <row r="12" spans="1:9" x14ac:dyDescent="0.25">
      <c r="A12" s="29"/>
      <c r="B12" s="242"/>
      <c r="C12" s="242"/>
      <c r="D12" s="242"/>
      <c r="E12" s="32"/>
    </row>
    <row r="13" spans="1:9" x14ac:dyDescent="0.25">
      <c r="A13" s="29"/>
      <c r="B13" s="242"/>
      <c r="C13" s="242"/>
      <c r="D13" s="242"/>
      <c r="E13" s="32"/>
    </row>
    <row r="14" spans="1:9" x14ac:dyDescent="0.25">
      <c r="A14" s="29"/>
      <c r="B14" s="242"/>
      <c r="C14" s="242"/>
      <c r="D14" s="242"/>
      <c r="E14" s="32"/>
    </row>
    <row r="15" spans="1:9" x14ac:dyDescent="0.25">
      <c r="A15" s="29"/>
      <c r="B15" s="22" t="s">
        <v>1</v>
      </c>
      <c r="C15" s="31"/>
      <c r="D15" s="23" t="s">
        <v>0</v>
      </c>
      <c r="E15" s="32"/>
    </row>
    <row r="16" spans="1:9" x14ac:dyDescent="0.25">
      <c r="A16" s="29"/>
      <c r="B16" s="31" t="s">
        <v>37</v>
      </c>
      <c r="C16" s="31"/>
      <c r="D16" s="72">
        <v>1000000</v>
      </c>
      <c r="E16" s="32"/>
    </row>
    <row r="17" spans="1:5" x14ac:dyDescent="0.25">
      <c r="A17" s="29"/>
      <c r="B17" s="31"/>
      <c r="C17" s="31"/>
      <c r="D17" s="72"/>
      <c r="E17" s="32"/>
    </row>
    <row r="18" spans="1:5" x14ac:dyDescent="0.25">
      <c r="A18" s="29"/>
      <c r="B18" s="24" t="s">
        <v>198</v>
      </c>
      <c r="C18" s="31"/>
      <c r="D18" s="39"/>
      <c r="E18" s="32"/>
    </row>
    <row r="19" spans="1:5" x14ac:dyDescent="0.25">
      <c r="A19" s="29"/>
      <c r="B19" s="31" t="s">
        <v>199</v>
      </c>
      <c r="C19" s="31"/>
      <c r="D19" s="28">
        <v>0.75509999999999999</v>
      </c>
      <c r="E19" s="32"/>
    </row>
    <row r="20" spans="1:5" x14ac:dyDescent="0.25">
      <c r="A20" s="29"/>
      <c r="B20" s="31" t="s">
        <v>200</v>
      </c>
      <c r="C20" s="31"/>
      <c r="D20" s="28">
        <v>0.75609999999999999</v>
      </c>
      <c r="E20" s="32"/>
    </row>
    <row r="21" spans="1:5" x14ac:dyDescent="0.25">
      <c r="A21" s="29"/>
      <c r="B21" s="24" t="s">
        <v>38</v>
      </c>
      <c r="C21" s="31"/>
      <c r="D21" s="28"/>
      <c r="E21" s="32"/>
    </row>
    <row r="22" spans="1:5" x14ac:dyDescent="0.25">
      <c r="A22" s="29"/>
      <c r="B22" s="31" t="s">
        <v>199</v>
      </c>
      <c r="C22" s="31"/>
      <c r="D22" s="28">
        <v>0.75449999999999995</v>
      </c>
      <c r="E22" s="32"/>
    </row>
    <row r="23" spans="1:5" x14ac:dyDescent="0.25">
      <c r="A23" s="29"/>
      <c r="B23" s="31" t="s">
        <v>200</v>
      </c>
      <c r="C23" s="31"/>
      <c r="D23" s="28">
        <v>0.75749999999999995</v>
      </c>
      <c r="E23" s="32"/>
    </row>
    <row r="24" spans="1:5" x14ac:dyDescent="0.25">
      <c r="A24" s="29"/>
      <c r="B24" s="31"/>
      <c r="C24" s="31"/>
      <c r="D24" s="61"/>
      <c r="E24" s="32"/>
    </row>
    <row r="25" spans="1:5" x14ac:dyDescent="0.25">
      <c r="A25" s="29"/>
      <c r="B25" s="22" t="s">
        <v>39</v>
      </c>
      <c r="C25" s="31"/>
      <c r="D25" s="61"/>
      <c r="E25" s="32"/>
    </row>
    <row r="26" spans="1:5" x14ac:dyDescent="0.25">
      <c r="A26" s="29"/>
      <c r="B26" s="53" t="s">
        <v>42</v>
      </c>
      <c r="C26" s="31"/>
      <c r="D26" s="73">
        <f>D16</f>
        <v>1000000</v>
      </c>
      <c r="E26" s="32"/>
    </row>
    <row r="27" spans="1:5" x14ac:dyDescent="0.25">
      <c r="A27" s="29"/>
      <c r="B27" s="31" t="s">
        <v>41</v>
      </c>
      <c r="C27" s="31"/>
      <c r="D27" s="74">
        <f>D16/D23</f>
        <v>1320132.0132013203</v>
      </c>
      <c r="E27" s="32"/>
    </row>
    <row r="28" spans="1:5" x14ac:dyDescent="0.25">
      <c r="A28" s="29"/>
      <c r="B28" s="31" t="s">
        <v>40</v>
      </c>
      <c r="C28" s="31"/>
      <c r="D28" s="75">
        <f>D27*D19</f>
        <v>996831.68316831696</v>
      </c>
      <c r="E28" s="32"/>
    </row>
    <row r="29" spans="1:5" x14ac:dyDescent="0.25">
      <c r="A29" s="29"/>
      <c r="B29" s="31" t="s">
        <v>43</v>
      </c>
      <c r="C29" s="31"/>
      <c r="D29" s="114">
        <f>D28-D26</f>
        <v>-3168.3168316830415</v>
      </c>
      <c r="E29" s="32"/>
    </row>
    <row r="30" spans="1:5" x14ac:dyDescent="0.25">
      <c r="A30" s="29"/>
      <c r="B30" s="31"/>
      <c r="C30" s="31"/>
      <c r="D30" s="24"/>
      <c r="E30" s="32"/>
    </row>
    <row r="31" spans="1:5" x14ac:dyDescent="0.25">
      <c r="A31" s="29"/>
      <c r="B31" s="22" t="s">
        <v>44</v>
      </c>
      <c r="C31" s="31"/>
      <c r="D31" s="24"/>
      <c r="E31" s="32"/>
    </row>
    <row r="32" spans="1:5" x14ac:dyDescent="0.25">
      <c r="A32" s="29"/>
      <c r="B32" s="53" t="s">
        <v>42</v>
      </c>
      <c r="C32" s="31"/>
      <c r="D32" s="76">
        <f>D16</f>
        <v>1000000</v>
      </c>
      <c r="E32" s="32"/>
    </row>
    <row r="33" spans="1:5" x14ac:dyDescent="0.25">
      <c r="A33" s="29"/>
      <c r="B33" s="31" t="s">
        <v>45</v>
      </c>
      <c r="C33" s="31"/>
      <c r="D33" s="77">
        <f>D32/D20</f>
        <v>1322576.3787858749</v>
      </c>
      <c r="E33" s="32"/>
    </row>
    <row r="34" spans="1:5" x14ac:dyDescent="0.25">
      <c r="A34" s="29"/>
      <c r="B34" s="31" t="s">
        <v>46</v>
      </c>
      <c r="C34" s="31"/>
      <c r="D34" s="75">
        <f>D33*D22</f>
        <v>997883.87779394258</v>
      </c>
      <c r="E34" s="32"/>
    </row>
    <row r="35" spans="1:5" x14ac:dyDescent="0.25">
      <c r="A35" s="29"/>
      <c r="B35" s="31" t="s">
        <v>43</v>
      </c>
      <c r="C35" s="31"/>
      <c r="D35" s="114">
        <f>D34-D32</f>
        <v>-2116.1222060574219</v>
      </c>
      <c r="E35" s="32"/>
    </row>
    <row r="36" spans="1:5" x14ac:dyDescent="0.25">
      <c r="A36" s="29"/>
      <c r="B36" s="31"/>
      <c r="C36" s="31"/>
      <c r="D36" s="31"/>
      <c r="E36" s="32"/>
    </row>
    <row r="37" spans="1:5" x14ac:dyDescent="0.25">
      <c r="A37" s="29"/>
      <c r="B37" s="31" t="s">
        <v>47</v>
      </c>
      <c r="C37" s="31"/>
      <c r="D37" s="31"/>
      <c r="E37" s="32"/>
    </row>
    <row r="38" spans="1:5" ht="13.8" thickBot="1" x14ac:dyDescent="0.3">
      <c r="A38" s="47"/>
      <c r="B38" s="48"/>
      <c r="C38" s="48"/>
      <c r="D38" s="48"/>
      <c r="E38" s="49"/>
    </row>
  </sheetData>
  <mergeCells count="5">
    <mergeCell ref="B2:D2"/>
    <mergeCell ref="B11:D14"/>
    <mergeCell ref="B8:D8"/>
    <mergeCell ref="B9:D9"/>
    <mergeCell ref="B4:D6"/>
  </mergeCells>
  <phoneticPr fontId="0"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B15" sqref="B15:B20"/>
    </sheetView>
  </sheetViews>
  <sheetFormatPr defaultRowHeight="13.2" x14ac:dyDescent="0.25"/>
  <cols>
    <col min="1" max="1" width="2.77734375" customWidth="1"/>
    <col min="2" max="2" width="58.77734375" customWidth="1"/>
    <col min="3" max="3" width="2.77734375" customWidth="1"/>
    <col min="4" max="4" width="18.77734375" customWidth="1"/>
    <col min="5" max="5" width="2.77734375" customWidth="1"/>
  </cols>
  <sheetData>
    <row r="1" spans="1:5" x14ac:dyDescent="0.25">
      <c r="A1" s="50"/>
      <c r="B1" s="51"/>
      <c r="C1" s="51"/>
      <c r="D1" s="51"/>
      <c r="E1" s="52"/>
    </row>
    <row r="2" spans="1:5" ht="15.6" x14ac:dyDescent="0.25">
      <c r="A2" s="1"/>
      <c r="B2" s="220" t="s">
        <v>321</v>
      </c>
      <c r="C2" s="220"/>
      <c r="D2" s="220"/>
      <c r="E2" s="3"/>
    </row>
    <row r="3" spans="1:5" x14ac:dyDescent="0.25">
      <c r="A3" s="29"/>
      <c r="B3" s="30"/>
      <c r="C3" s="31"/>
      <c r="D3" s="31"/>
      <c r="E3" s="32"/>
    </row>
    <row r="4" spans="1:5" x14ac:dyDescent="0.25">
      <c r="A4" s="29"/>
      <c r="B4" s="232" t="s">
        <v>169</v>
      </c>
      <c r="C4" s="230"/>
      <c r="D4" s="230"/>
      <c r="E4" s="32"/>
    </row>
    <row r="5" spans="1:5" x14ac:dyDescent="0.25">
      <c r="A5" s="29"/>
      <c r="B5" s="230"/>
      <c r="C5" s="230"/>
      <c r="D5" s="230"/>
      <c r="E5" s="32"/>
    </row>
    <row r="6" spans="1:5" x14ac:dyDescent="0.25">
      <c r="A6" s="29"/>
      <c r="B6" s="128"/>
      <c r="C6" s="128"/>
      <c r="D6" s="128"/>
      <c r="E6" s="32"/>
    </row>
    <row r="7" spans="1:5" x14ac:dyDescent="0.25">
      <c r="A7" s="29"/>
      <c r="B7" s="53" t="s">
        <v>309</v>
      </c>
      <c r="C7" s="128"/>
      <c r="D7" s="128"/>
      <c r="E7" s="32"/>
    </row>
    <row r="8" spans="1:5" x14ac:dyDescent="0.25">
      <c r="A8" s="29"/>
      <c r="B8" s="53" t="s">
        <v>310</v>
      </c>
      <c r="C8" s="128"/>
      <c r="D8" s="128"/>
      <c r="E8" s="32"/>
    </row>
    <row r="9" spans="1:5" x14ac:dyDescent="0.25">
      <c r="A9" s="29"/>
      <c r="B9" s="31"/>
      <c r="C9" s="31"/>
      <c r="D9" s="31"/>
      <c r="E9" s="32"/>
    </row>
    <row r="10" spans="1:5" x14ac:dyDescent="0.25">
      <c r="A10" s="29"/>
      <c r="B10" s="22" t="s">
        <v>1</v>
      </c>
      <c r="C10" s="31"/>
      <c r="D10" s="23" t="s">
        <v>0</v>
      </c>
      <c r="E10" s="32"/>
    </row>
    <row r="11" spans="1:5" x14ac:dyDescent="0.25">
      <c r="A11" s="29"/>
      <c r="B11" s="31" t="s">
        <v>63</v>
      </c>
      <c r="C11" s="31"/>
      <c r="D11" s="41">
        <v>778</v>
      </c>
      <c r="E11" s="32"/>
    </row>
    <row r="12" spans="1:5" x14ac:dyDescent="0.25">
      <c r="A12" s="29"/>
      <c r="B12" s="31" t="s">
        <v>64</v>
      </c>
      <c r="C12" s="31"/>
      <c r="D12" s="41">
        <v>1025</v>
      </c>
      <c r="E12" s="32"/>
    </row>
    <row r="13" spans="1:5" x14ac:dyDescent="0.25">
      <c r="A13" s="29"/>
      <c r="B13" s="31"/>
      <c r="C13" s="31"/>
      <c r="D13" s="28"/>
      <c r="E13" s="32"/>
    </row>
    <row r="14" spans="1:5" x14ac:dyDescent="0.25">
      <c r="A14" s="29"/>
      <c r="B14" s="22" t="s">
        <v>309</v>
      </c>
      <c r="C14" s="31"/>
      <c r="D14" s="28"/>
      <c r="E14" s="32"/>
    </row>
    <row r="15" spans="1:5" x14ac:dyDescent="0.25">
      <c r="A15" s="29"/>
      <c r="B15" s="246" t="s">
        <v>201</v>
      </c>
      <c r="C15" s="31"/>
      <c r="D15" s="117" t="s">
        <v>65</v>
      </c>
      <c r="E15" s="32"/>
    </row>
    <row r="16" spans="1:5" x14ac:dyDescent="0.25">
      <c r="A16" s="29"/>
      <c r="B16" s="247"/>
      <c r="C16" s="31"/>
      <c r="D16" s="118" t="s">
        <v>66</v>
      </c>
      <c r="E16" s="32"/>
    </row>
    <row r="17" spans="1:5" x14ac:dyDescent="0.25">
      <c r="A17" s="29"/>
      <c r="B17" s="247"/>
      <c r="C17" s="31"/>
      <c r="D17" s="119" t="s">
        <v>2</v>
      </c>
      <c r="E17" s="32"/>
    </row>
    <row r="18" spans="1:5" x14ac:dyDescent="0.25">
      <c r="A18" s="29"/>
      <c r="B18" s="233"/>
      <c r="C18" s="31"/>
      <c r="D18" s="68"/>
      <c r="E18" s="32"/>
    </row>
    <row r="19" spans="1:5" x14ac:dyDescent="0.25">
      <c r="A19" s="29"/>
      <c r="B19" s="233"/>
      <c r="C19" s="31"/>
      <c r="D19" s="68"/>
      <c r="E19" s="32"/>
    </row>
    <row r="20" spans="1:5" x14ac:dyDescent="0.25">
      <c r="A20" s="29"/>
      <c r="B20" s="233"/>
      <c r="C20" s="31"/>
      <c r="D20" s="68"/>
      <c r="E20" s="32"/>
    </row>
    <row r="21" spans="1:5" x14ac:dyDescent="0.25">
      <c r="A21" s="29"/>
      <c r="B21" s="31"/>
      <c r="C21" s="31"/>
      <c r="D21" s="61"/>
      <c r="E21" s="32"/>
    </row>
    <row r="22" spans="1:5" x14ac:dyDescent="0.25">
      <c r="A22" s="29"/>
      <c r="B22" s="22" t="s">
        <v>310</v>
      </c>
      <c r="C22" s="31"/>
      <c r="D22" s="61"/>
      <c r="E22" s="32"/>
    </row>
    <row r="23" spans="1:5" x14ac:dyDescent="0.25">
      <c r="A23" s="29"/>
      <c r="B23" s="31" t="s">
        <v>67</v>
      </c>
      <c r="C23" s="31"/>
      <c r="D23" s="120">
        <f>(D11-D12)/(D12)</f>
        <v>-0.24097560975609755</v>
      </c>
      <c r="E23" s="32"/>
    </row>
    <row r="24" spans="1:5" x14ac:dyDescent="0.25">
      <c r="A24" s="29"/>
      <c r="B24" s="31"/>
      <c r="C24" s="31"/>
      <c r="D24" s="63"/>
      <c r="E24" s="32"/>
    </row>
    <row r="25" spans="1:5" x14ac:dyDescent="0.25">
      <c r="A25" s="29"/>
      <c r="B25" s="31" t="s">
        <v>68</v>
      </c>
      <c r="C25" s="31"/>
      <c r="D25" s="63"/>
      <c r="E25" s="32"/>
    </row>
    <row r="26" spans="1:5" ht="13.8" thickBot="1" x14ac:dyDescent="0.3">
      <c r="A26" s="47"/>
      <c r="B26" s="48"/>
      <c r="C26" s="48"/>
      <c r="D26" s="48"/>
      <c r="E26" s="49"/>
    </row>
  </sheetData>
  <mergeCells count="3">
    <mergeCell ref="B2:D2"/>
    <mergeCell ref="B4:D5"/>
    <mergeCell ref="B15:B20"/>
  </mergeCells>
  <phoneticPr fontId="0" type="noConversion"/>
  <printOptions horizontalCentered="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workbookViewId="0"/>
  </sheetViews>
  <sheetFormatPr defaultRowHeight="13.2" x14ac:dyDescent="0.25"/>
  <cols>
    <col min="1" max="1" width="2.77734375" customWidth="1"/>
    <col min="2" max="2" width="50.77734375" customWidth="1"/>
    <col min="3" max="3" width="2.77734375" customWidth="1"/>
    <col min="4" max="4" width="18.77734375" customWidth="1"/>
    <col min="5" max="5" width="2.77734375" customWidth="1"/>
  </cols>
  <sheetData>
    <row r="1" spans="1:5" x14ac:dyDescent="0.25">
      <c r="A1" s="50"/>
      <c r="B1" s="51"/>
      <c r="C1" s="51"/>
      <c r="D1" s="51"/>
      <c r="E1" s="52"/>
    </row>
    <row r="2" spans="1:5" ht="15.6" x14ac:dyDescent="0.25">
      <c r="A2" s="1"/>
      <c r="B2" s="220" t="s">
        <v>322</v>
      </c>
      <c r="C2" s="220"/>
      <c r="D2" s="220"/>
      <c r="E2" s="3"/>
    </row>
    <row r="3" spans="1:5" x14ac:dyDescent="0.25">
      <c r="A3" s="29"/>
      <c r="B3" s="30"/>
      <c r="C3" s="31"/>
      <c r="D3" s="31"/>
      <c r="E3" s="32"/>
    </row>
    <row r="4" spans="1:5" x14ac:dyDescent="0.25">
      <c r="A4" s="29"/>
      <c r="B4" s="238" t="s">
        <v>170</v>
      </c>
      <c r="C4" s="230"/>
      <c r="D4" s="230"/>
      <c r="E4" s="32"/>
    </row>
    <row r="5" spans="1:5" x14ac:dyDescent="0.25">
      <c r="A5" s="29"/>
      <c r="B5" s="230"/>
      <c r="C5" s="230"/>
      <c r="D5" s="230"/>
      <c r="E5" s="32"/>
    </row>
    <row r="6" spans="1:5" x14ac:dyDescent="0.25">
      <c r="A6" s="29"/>
      <c r="B6" s="230"/>
      <c r="C6" s="230"/>
      <c r="D6" s="230"/>
      <c r="E6" s="32"/>
    </row>
    <row r="7" spans="1:5" x14ac:dyDescent="0.25">
      <c r="A7" s="29"/>
      <c r="B7" s="230"/>
      <c r="C7" s="230"/>
      <c r="D7" s="230"/>
      <c r="E7" s="32"/>
    </row>
    <row r="8" spans="1:5" x14ac:dyDescent="0.25">
      <c r="A8" s="29"/>
      <c r="B8" s="230"/>
      <c r="C8" s="230"/>
      <c r="D8" s="230"/>
      <c r="E8" s="32"/>
    </row>
    <row r="9" spans="1:5" x14ac:dyDescent="0.25">
      <c r="A9" s="29"/>
      <c r="B9" s="128"/>
      <c r="C9" s="128"/>
      <c r="D9" s="128"/>
      <c r="E9" s="32"/>
    </row>
    <row r="10" spans="1:5" x14ac:dyDescent="0.25">
      <c r="A10" s="29"/>
      <c r="B10" s="53" t="s">
        <v>311</v>
      </c>
      <c r="C10" s="128"/>
      <c r="D10" s="128"/>
      <c r="E10" s="32"/>
    </row>
    <row r="11" spans="1:5" x14ac:dyDescent="0.25">
      <c r="A11" s="29"/>
      <c r="B11" s="53" t="s">
        <v>312</v>
      </c>
      <c r="C11" s="128"/>
      <c r="D11" s="128"/>
      <c r="E11" s="32"/>
    </row>
    <row r="12" spans="1:5" x14ac:dyDescent="0.25">
      <c r="A12" s="29"/>
      <c r="B12" s="31"/>
      <c r="C12" s="31"/>
      <c r="D12" s="31"/>
      <c r="E12" s="32"/>
    </row>
    <row r="13" spans="1:5" x14ac:dyDescent="0.25">
      <c r="A13" s="29"/>
      <c r="B13" s="22" t="s">
        <v>1</v>
      </c>
      <c r="C13" s="31"/>
      <c r="D13" s="23" t="s">
        <v>0</v>
      </c>
      <c r="E13" s="32"/>
    </row>
    <row r="14" spans="1:5" x14ac:dyDescent="0.25">
      <c r="A14" s="29"/>
      <c r="B14" s="31" t="s">
        <v>69</v>
      </c>
      <c r="C14" s="31"/>
      <c r="D14" s="41">
        <v>1400</v>
      </c>
      <c r="E14" s="32"/>
    </row>
    <row r="15" spans="1:5" x14ac:dyDescent="0.25">
      <c r="A15" s="29"/>
      <c r="B15" s="31" t="s">
        <v>70</v>
      </c>
      <c r="C15" s="31"/>
      <c r="D15" s="41">
        <v>1950</v>
      </c>
      <c r="E15" s="32"/>
    </row>
    <row r="16" spans="1:5" x14ac:dyDescent="0.25">
      <c r="A16" s="29"/>
      <c r="B16" s="31" t="s">
        <v>71</v>
      </c>
      <c r="C16" s="31"/>
      <c r="D16" s="83">
        <v>-0.4</v>
      </c>
      <c r="E16" s="32"/>
    </row>
    <row r="17" spans="1:5" x14ac:dyDescent="0.25">
      <c r="A17" s="29"/>
      <c r="B17" s="31"/>
      <c r="C17" s="31"/>
      <c r="D17" s="28"/>
      <c r="E17" s="32"/>
    </row>
    <row r="18" spans="1:5" x14ac:dyDescent="0.25">
      <c r="A18" s="29"/>
      <c r="B18" s="22" t="s">
        <v>72</v>
      </c>
      <c r="C18" s="31"/>
      <c r="D18" s="28"/>
      <c r="E18" s="32"/>
    </row>
    <row r="19" spans="1:5" x14ac:dyDescent="0.25">
      <c r="A19" s="29"/>
      <c r="B19" s="100"/>
      <c r="C19" s="31"/>
      <c r="E19" s="32"/>
    </row>
    <row r="20" spans="1:5" x14ac:dyDescent="0.25">
      <c r="A20" s="29"/>
      <c r="B20" s="100" t="s">
        <v>73</v>
      </c>
      <c r="C20" s="31"/>
      <c r="D20" s="121">
        <f>(D14-D15)/(D15)</f>
        <v>-0.28205128205128205</v>
      </c>
      <c r="E20" s="32"/>
    </row>
    <row r="21" spans="1:5" x14ac:dyDescent="0.25">
      <c r="A21" s="29"/>
      <c r="B21" s="31"/>
      <c r="C21" s="31"/>
      <c r="D21" s="68"/>
      <c r="E21" s="32"/>
    </row>
    <row r="22" spans="1:5" x14ac:dyDescent="0.25">
      <c r="A22" s="29"/>
      <c r="B22" s="22" t="s">
        <v>74</v>
      </c>
      <c r="C22" s="31"/>
      <c r="D22" s="61"/>
      <c r="E22" s="32"/>
    </row>
    <row r="23" spans="1:5" x14ac:dyDescent="0.25">
      <c r="A23" s="29"/>
      <c r="B23" s="31" t="s">
        <v>75</v>
      </c>
      <c r="C23" s="31"/>
      <c r="E23" s="32"/>
    </row>
    <row r="24" spans="1:5" x14ac:dyDescent="0.25">
      <c r="A24" s="29"/>
      <c r="B24" s="31"/>
      <c r="C24" s="31"/>
      <c r="D24" s="31"/>
      <c r="E24" s="32"/>
    </row>
    <row r="25" spans="1:5" x14ac:dyDescent="0.25">
      <c r="A25" s="29"/>
      <c r="B25" s="100" t="s">
        <v>76</v>
      </c>
      <c r="C25" s="31"/>
      <c r="D25" s="122">
        <f>D15/(1+D16)</f>
        <v>3250</v>
      </c>
      <c r="E25" s="32"/>
    </row>
    <row r="26" spans="1:5" ht="13.8" thickBot="1" x14ac:dyDescent="0.3">
      <c r="A26" s="47"/>
      <c r="B26" s="48"/>
      <c r="C26" s="48"/>
      <c r="D26" s="48"/>
      <c r="E26" s="49"/>
    </row>
  </sheetData>
  <mergeCells count="2">
    <mergeCell ref="B2:D2"/>
    <mergeCell ref="B4:D8"/>
  </mergeCells>
  <phoneticPr fontId="0" type="noConversion"/>
  <printOptions horizontalCentered="1"/>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heetViews>
  <sheetFormatPr defaultRowHeight="13.2" x14ac:dyDescent="0.25"/>
  <cols>
    <col min="1" max="1" width="2.77734375" customWidth="1"/>
    <col min="2" max="2" width="38.77734375" customWidth="1"/>
    <col min="3" max="3" width="2.77734375" customWidth="1"/>
    <col min="4" max="4" width="16.77734375" customWidth="1"/>
    <col min="5" max="5" width="2.77734375" customWidth="1"/>
    <col min="6" max="6" width="16.77734375" customWidth="1"/>
    <col min="7" max="7" width="2.77734375" customWidth="1"/>
    <col min="8" max="8" width="20.77734375" customWidth="1"/>
    <col min="9" max="9" width="2.77734375" customWidth="1"/>
  </cols>
  <sheetData>
    <row r="1" spans="1:9" x14ac:dyDescent="0.25">
      <c r="A1" s="50"/>
      <c r="B1" s="51"/>
      <c r="C1" s="51"/>
      <c r="D1" s="51"/>
      <c r="E1" s="51"/>
      <c r="F1" s="51"/>
      <c r="G1" s="51"/>
      <c r="H1" s="51"/>
      <c r="I1" s="52"/>
    </row>
    <row r="2" spans="1:9" ht="15.6" x14ac:dyDescent="0.25">
      <c r="A2" s="1"/>
      <c r="B2" s="220" t="s">
        <v>347</v>
      </c>
      <c r="C2" s="220"/>
      <c r="D2" s="220"/>
      <c r="E2" s="224"/>
      <c r="F2" s="224"/>
      <c r="G2" s="224"/>
      <c r="H2" s="224"/>
      <c r="I2" s="3"/>
    </row>
    <row r="3" spans="1:9" x14ac:dyDescent="0.25">
      <c r="A3" s="29"/>
      <c r="B3" s="30"/>
      <c r="C3" s="31"/>
      <c r="D3" s="31"/>
      <c r="E3" s="31"/>
      <c r="F3" s="31"/>
      <c r="G3" s="31"/>
      <c r="H3" s="31"/>
      <c r="I3" s="32"/>
    </row>
    <row r="4" spans="1:9" x14ac:dyDescent="0.25">
      <c r="A4" s="29"/>
      <c r="B4" s="232" t="s">
        <v>248</v>
      </c>
      <c r="C4" s="230"/>
      <c r="D4" s="230"/>
      <c r="E4" s="230"/>
      <c r="F4" s="230"/>
      <c r="G4" s="230"/>
      <c r="H4" s="230"/>
      <c r="I4" s="32"/>
    </row>
    <row r="5" spans="1:9" x14ac:dyDescent="0.25">
      <c r="A5" s="29"/>
      <c r="B5" s="230"/>
      <c r="C5" s="230"/>
      <c r="D5" s="230"/>
      <c r="E5" s="230"/>
      <c r="F5" s="230"/>
      <c r="G5" s="230"/>
      <c r="H5" s="230"/>
      <c r="I5" s="32"/>
    </row>
    <row r="6" spans="1:9" x14ac:dyDescent="0.25">
      <c r="A6" s="29"/>
      <c r="B6" s="24"/>
      <c r="C6" s="31"/>
      <c r="D6" s="31"/>
      <c r="E6" s="31"/>
      <c r="F6" s="31"/>
      <c r="G6" s="31"/>
      <c r="H6" s="31"/>
      <c r="I6" s="32"/>
    </row>
    <row r="7" spans="1:9" x14ac:dyDescent="0.25">
      <c r="A7" s="29"/>
      <c r="B7" s="31"/>
      <c r="C7" s="31"/>
      <c r="D7" s="34" t="s">
        <v>77</v>
      </c>
      <c r="E7" s="31"/>
      <c r="F7" s="34" t="s">
        <v>78</v>
      </c>
      <c r="G7" s="31"/>
      <c r="H7" s="34" t="s">
        <v>79</v>
      </c>
      <c r="I7" s="32"/>
    </row>
    <row r="8" spans="1:9" x14ac:dyDescent="0.25">
      <c r="A8" s="29"/>
      <c r="B8" s="22" t="s">
        <v>1</v>
      </c>
      <c r="C8" s="31"/>
      <c r="D8" s="23" t="s">
        <v>80</v>
      </c>
      <c r="E8" s="31"/>
      <c r="F8" s="23" t="s">
        <v>81</v>
      </c>
      <c r="G8" s="31"/>
      <c r="H8" s="23" t="s">
        <v>82</v>
      </c>
      <c r="I8" s="32"/>
    </row>
    <row r="9" spans="1:9" x14ac:dyDescent="0.25">
      <c r="A9" s="29"/>
      <c r="B9" s="53" t="s">
        <v>83</v>
      </c>
      <c r="C9" s="31"/>
      <c r="D9" s="34"/>
      <c r="E9" s="31"/>
      <c r="F9" s="62">
        <v>90</v>
      </c>
      <c r="G9" s="31"/>
      <c r="H9" s="34"/>
      <c r="I9" s="32"/>
    </row>
    <row r="10" spans="1:9" x14ac:dyDescent="0.25">
      <c r="A10" s="29"/>
      <c r="B10" s="31" t="s">
        <v>202</v>
      </c>
      <c r="C10" s="31"/>
      <c r="D10" s="84">
        <v>1.33</v>
      </c>
      <c r="E10" s="31"/>
      <c r="F10" s="84">
        <v>1.34</v>
      </c>
      <c r="G10" s="31"/>
      <c r="H10" s="31"/>
      <c r="I10" s="32"/>
    </row>
    <row r="11" spans="1:9" x14ac:dyDescent="0.25">
      <c r="A11" s="29"/>
      <c r="B11" s="31"/>
      <c r="C11" s="31"/>
      <c r="D11" s="28"/>
      <c r="E11" s="31"/>
      <c r="F11" s="28"/>
      <c r="G11" s="31"/>
      <c r="H11" s="82"/>
      <c r="I11" s="32"/>
    </row>
    <row r="12" spans="1:9" x14ac:dyDescent="0.25">
      <c r="A12" s="29"/>
      <c r="B12" s="31" t="s">
        <v>84</v>
      </c>
      <c r="C12" s="31"/>
      <c r="D12" s="28"/>
      <c r="E12" s="31"/>
      <c r="F12" s="28"/>
      <c r="G12" s="31"/>
      <c r="H12" s="82"/>
      <c r="I12" s="32"/>
    </row>
    <row r="13" spans="1:9" ht="13.8" thickBot="1" x14ac:dyDescent="0.3">
      <c r="A13" s="29"/>
      <c r="B13" s="31"/>
      <c r="C13" s="31"/>
      <c r="D13" s="31"/>
      <c r="E13" s="31"/>
      <c r="F13" s="31"/>
      <c r="G13" s="31"/>
      <c r="H13" s="31"/>
      <c r="I13" s="32"/>
    </row>
    <row r="14" spans="1:9" ht="13.8" thickBot="1" x14ac:dyDescent="0.3">
      <c r="A14" s="29"/>
      <c r="B14" s="100" t="s">
        <v>85</v>
      </c>
      <c r="C14" s="31"/>
      <c r="D14" s="28"/>
      <c r="E14" s="31"/>
      <c r="F14" s="28"/>
      <c r="G14" s="31"/>
      <c r="H14" s="123">
        <f>(D10-F10)/(F10)*(360/$F$9)</f>
        <v>-2.985074626865674E-2</v>
      </c>
      <c r="I14" s="32"/>
    </row>
    <row r="15" spans="1:9" x14ac:dyDescent="0.25">
      <c r="A15" s="29"/>
      <c r="B15" s="31"/>
      <c r="C15" s="31"/>
      <c r="D15" s="28"/>
      <c r="E15" s="31"/>
      <c r="F15" s="28"/>
      <c r="G15" s="31"/>
      <c r="H15" s="82"/>
      <c r="I15" s="32"/>
    </row>
    <row r="16" spans="1:9" x14ac:dyDescent="0.25">
      <c r="A16" s="29"/>
      <c r="B16" s="31" t="s">
        <v>174</v>
      </c>
      <c r="C16" s="31"/>
      <c r="D16" s="28"/>
      <c r="E16" s="31"/>
      <c r="F16" s="28"/>
      <c r="G16" s="31"/>
      <c r="H16" s="82"/>
      <c r="I16" s="32"/>
    </row>
    <row r="17" spans="1:9" x14ac:dyDescent="0.25">
      <c r="A17" s="29"/>
      <c r="B17" s="31" t="s">
        <v>175</v>
      </c>
      <c r="C17" s="31"/>
      <c r="D17" s="28"/>
      <c r="E17" s="31"/>
      <c r="F17" s="28"/>
      <c r="G17" s="31"/>
      <c r="H17" s="82"/>
      <c r="I17" s="32"/>
    </row>
    <row r="18" spans="1:9" x14ac:dyDescent="0.25">
      <c r="A18" s="29"/>
      <c r="B18" s="31"/>
      <c r="C18" s="31"/>
      <c r="D18" s="28"/>
      <c r="E18" s="31"/>
      <c r="F18" s="28"/>
      <c r="G18" s="31"/>
      <c r="H18" s="82"/>
      <c r="I18" s="32"/>
    </row>
    <row r="19" spans="1:9" x14ac:dyDescent="0.25">
      <c r="A19" s="29"/>
      <c r="B19" s="31" t="s">
        <v>176</v>
      </c>
      <c r="C19" s="31"/>
      <c r="D19" s="28"/>
      <c r="E19" s="31"/>
      <c r="F19" s="28"/>
      <c r="G19" s="31"/>
      <c r="H19" s="82"/>
      <c r="I19" s="32"/>
    </row>
    <row r="20" spans="1:9" x14ac:dyDescent="0.25">
      <c r="A20" s="29"/>
      <c r="B20" s="31"/>
      <c r="C20" s="31"/>
      <c r="D20" s="28"/>
      <c r="E20" s="31"/>
      <c r="F20" s="28"/>
      <c r="G20" s="31"/>
      <c r="H20" s="82"/>
      <c r="I20" s="32"/>
    </row>
    <row r="21" spans="1:9" x14ac:dyDescent="0.25">
      <c r="A21" s="29"/>
      <c r="B21" s="22" t="s">
        <v>86</v>
      </c>
      <c r="C21" s="31"/>
      <c r="D21" s="28"/>
      <c r="E21" s="31"/>
      <c r="F21" s="28"/>
      <c r="G21" s="31"/>
      <c r="H21" s="82"/>
      <c r="I21" s="32"/>
    </row>
    <row r="22" spans="1:9" x14ac:dyDescent="0.25">
      <c r="A22" s="29"/>
      <c r="B22" s="31" t="s">
        <v>87</v>
      </c>
      <c r="C22" s="31"/>
      <c r="D22" s="28"/>
      <c r="E22" s="31"/>
      <c r="F22" s="28"/>
      <c r="G22" s="31"/>
      <c r="H22" s="82"/>
      <c r="I22" s="32"/>
    </row>
    <row r="23" spans="1:9" x14ac:dyDescent="0.25">
      <c r="A23" s="29"/>
      <c r="B23" s="31" t="s">
        <v>203</v>
      </c>
      <c r="C23" s="31"/>
      <c r="D23" s="28"/>
      <c r="E23" s="31"/>
      <c r="F23" s="28"/>
      <c r="G23" s="31"/>
      <c r="H23" s="82"/>
      <c r="I23" s="32"/>
    </row>
    <row r="24" spans="1:9" x14ac:dyDescent="0.25">
      <c r="A24" s="29"/>
      <c r="B24" s="31"/>
      <c r="C24" s="31"/>
      <c r="D24" s="28"/>
      <c r="E24" s="31"/>
      <c r="F24" s="28"/>
      <c r="G24" s="31"/>
      <c r="H24" s="82"/>
      <c r="I24" s="32"/>
    </row>
    <row r="25" spans="1:9" x14ac:dyDescent="0.25">
      <c r="A25" s="29"/>
      <c r="B25" s="31" t="s">
        <v>204</v>
      </c>
      <c r="C25" s="31"/>
      <c r="D25" s="94">
        <f>1/D10</f>
        <v>0.75187969924812026</v>
      </c>
      <c r="E25" s="95"/>
      <c r="F25" s="94">
        <f>1/F10</f>
        <v>0.74626865671641784</v>
      </c>
      <c r="G25" s="31"/>
      <c r="H25" s="82"/>
      <c r="I25" s="32"/>
    </row>
    <row r="26" spans="1:9" ht="13.8" thickBot="1" x14ac:dyDescent="0.3">
      <c r="A26" s="29"/>
      <c r="B26" s="31"/>
      <c r="C26" s="31"/>
      <c r="D26" s="28"/>
      <c r="E26" s="31"/>
      <c r="F26" s="28"/>
      <c r="G26" s="31"/>
      <c r="H26" s="82"/>
      <c r="I26" s="32"/>
    </row>
    <row r="27" spans="1:9" ht="13.8" thickBot="1" x14ac:dyDescent="0.3">
      <c r="A27" s="29"/>
      <c r="B27" s="100" t="s">
        <v>88</v>
      </c>
      <c r="C27" s="31"/>
      <c r="D27" s="28"/>
      <c r="E27" s="31"/>
      <c r="F27" s="28"/>
      <c r="G27" s="31"/>
      <c r="H27" s="123">
        <f>(F25-D25)/(D25)*(360/F9)</f>
        <v>-2.9850746268656848E-2</v>
      </c>
      <c r="I27" s="32"/>
    </row>
    <row r="28" spans="1:9" ht="13.8" thickBot="1" x14ac:dyDescent="0.3">
      <c r="A28" s="47"/>
      <c r="B28" s="48"/>
      <c r="C28" s="48"/>
      <c r="D28" s="48"/>
      <c r="E28" s="48"/>
      <c r="F28" s="48"/>
      <c r="G28" s="48"/>
      <c r="H28" s="48"/>
      <c r="I28" s="49"/>
    </row>
  </sheetData>
  <mergeCells count="2">
    <mergeCell ref="B2:H2"/>
    <mergeCell ref="B4:H5"/>
  </mergeCells>
  <phoneticPr fontId="0" type="noConversion"/>
  <printOptions horizontalCentered="1"/>
  <pageMargins left="0.75" right="0.75" top="1" bottom="1" header="0.5" footer="0.5"/>
  <pageSetup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heetViews>
  <sheetFormatPr defaultRowHeight="13.2" x14ac:dyDescent="0.25"/>
  <cols>
    <col min="1" max="1" width="2.77734375" customWidth="1"/>
    <col min="2" max="2" width="38.77734375" customWidth="1"/>
    <col min="3" max="3" width="2.77734375" customWidth="1"/>
    <col min="4" max="4" width="16.77734375" customWidth="1"/>
    <col min="5" max="5" width="2.77734375" customWidth="1"/>
    <col min="6" max="6" width="16.77734375" customWidth="1"/>
    <col min="7" max="7" width="2.77734375" customWidth="1"/>
    <col min="8" max="8" width="16.77734375" customWidth="1"/>
    <col min="9" max="9" width="2.77734375" customWidth="1"/>
  </cols>
  <sheetData>
    <row r="1" spans="1:9" x14ac:dyDescent="0.25">
      <c r="A1" s="50"/>
      <c r="B1" s="51"/>
      <c r="C1" s="51"/>
      <c r="D1" s="51"/>
      <c r="E1" s="51"/>
      <c r="F1" s="51"/>
      <c r="G1" s="51"/>
      <c r="H1" s="51"/>
      <c r="I1" s="52"/>
    </row>
    <row r="2" spans="1:9" ht="15.6" x14ac:dyDescent="0.25">
      <c r="A2" s="1"/>
      <c r="B2" s="220" t="s">
        <v>348</v>
      </c>
      <c r="C2" s="220"/>
      <c r="D2" s="220"/>
      <c r="E2" s="231"/>
      <c r="F2" s="231"/>
      <c r="G2" s="231"/>
      <c r="H2" s="231"/>
      <c r="I2" s="3"/>
    </row>
    <row r="3" spans="1:9" x14ac:dyDescent="0.25">
      <c r="A3" s="29"/>
      <c r="B3" s="30"/>
      <c r="C3" s="31"/>
      <c r="D3" s="31"/>
      <c r="E3" s="31"/>
      <c r="F3" s="31"/>
      <c r="G3" s="31"/>
      <c r="H3" s="31"/>
      <c r="I3" s="32"/>
    </row>
    <row r="4" spans="1:9" x14ac:dyDescent="0.25">
      <c r="A4" s="29"/>
      <c r="B4" s="232" t="s">
        <v>249</v>
      </c>
      <c r="C4" s="230"/>
      <c r="D4" s="230"/>
      <c r="E4" s="230"/>
      <c r="F4" s="230"/>
      <c r="G4" s="230"/>
      <c r="H4" s="230"/>
      <c r="I4" s="32"/>
    </row>
    <row r="5" spans="1:9" x14ac:dyDescent="0.25">
      <c r="A5" s="29"/>
      <c r="B5" s="230"/>
      <c r="C5" s="230"/>
      <c r="D5" s="230"/>
      <c r="E5" s="230"/>
      <c r="F5" s="230"/>
      <c r="G5" s="230"/>
      <c r="H5" s="230"/>
      <c r="I5" s="32"/>
    </row>
    <row r="6" spans="1:9" x14ac:dyDescent="0.25">
      <c r="A6" s="29"/>
      <c r="B6" s="24"/>
      <c r="C6" s="31"/>
      <c r="D6" s="31"/>
      <c r="E6" s="31"/>
      <c r="F6" s="31"/>
      <c r="G6" s="31"/>
      <c r="H6" s="31"/>
      <c r="I6" s="32"/>
    </row>
    <row r="7" spans="1:9" x14ac:dyDescent="0.25">
      <c r="A7" s="29"/>
      <c r="B7" s="31"/>
      <c r="C7" s="31"/>
      <c r="D7" s="34" t="s">
        <v>77</v>
      </c>
      <c r="E7" s="31"/>
      <c r="F7" s="34" t="s">
        <v>89</v>
      </c>
      <c r="G7" s="31"/>
      <c r="H7" s="34" t="s">
        <v>79</v>
      </c>
      <c r="I7" s="32"/>
    </row>
    <row r="8" spans="1:9" x14ac:dyDescent="0.25">
      <c r="A8" s="29"/>
      <c r="B8" s="22" t="s">
        <v>1</v>
      </c>
      <c r="C8" s="31"/>
      <c r="D8" s="23" t="s">
        <v>80</v>
      </c>
      <c r="E8" s="31"/>
      <c r="F8" s="23" t="s">
        <v>81</v>
      </c>
      <c r="G8" s="31"/>
      <c r="H8" s="23" t="s">
        <v>90</v>
      </c>
      <c r="I8" s="32"/>
    </row>
    <row r="9" spans="1:9" x14ac:dyDescent="0.25">
      <c r="A9" s="29"/>
      <c r="B9" s="53" t="s">
        <v>83</v>
      </c>
      <c r="C9" s="31"/>
      <c r="D9" s="34"/>
      <c r="E9" s="31"/>
      <c r="F9" s="62">
        <v>180</v>
      </c>
      <c r="G9" s="31"/>
      <c r="H9" s="34"/>
      <c r="I9" s="32"/>
    </row>
    <row r="10" spans="1:9" x14ac:dyDescent="0.25">
      <c r="A10" s="29"/>
      <c r="B10" s="31" t="s">
        <v>205</v>
      </c>
      <c r="C10" s="31"/>
      <c r="D10" s="85">
        <v>1.58</v>
      </c>
      <c r="E10" s="31"/>
      <c r="F10" s="85">
        <v>1.5549999999999999</v>
      </c>
      <c r="G10" s="31"/>
      <c r="H10" s="86"/>
      <c r="I10" s="32"/>
    </row>
    <row r="11" spans="1:9" x14ac:dyDescent="0.25">
      <c r="A11" s="29"/>
      <c r="B11" s="31"/>
      <c r="C11" s="31"/>
      <c r="D11" s="28"/>
      <c r="E11" s="31"/>
      <c r="F11" s="28"/>
      <c r="G11" s="31"/>
      <c r="H11" s="82"/>
      <c r="I11" s="32"/>
    </row>
    <row r="12" spans="1:9" x14ac:dyDescent="0.25">
      <c r="A12" s="29"/>
      <c r="B12" s="31" t="s">
        <v>91</v>
      </c>
      <c r="C12" s="31"/>
      <c r="D12" s="28"/>
      <c r="E12" s="31"/>
      <c r="F12" s="28"/>
      <c r="G12" s="31"/>
      <c r="H12" s="82"/>
      <c r="I12" s="32"/>
    </row>
    <row r="13" spans="1:9" ht="13.8" thickBot="1" x14ac:dyDescent="0.3">
      <c r="A13" s="29"/>
      <c r="B13" s="31"/>
      <c r="C13" s="31"/>
      <c r="D13" s="28"/>
      <c r="E13" s="31"/>
      <c r="F13" s="28"/>
      <c r="G13" s="31"/>
      <c r="H13" s="82"/>
      <c r="I13" s="32"/>
    </row>
    <row r="14" spans="1:9" ht="13.8" thickBot="1" x14ac:dyDescent="0.3">
      <c r="A14" s="29"/>
      <c r="B14" s="100" t="s">
        <v>178</v>
      </c>
      <c r="C14" s="31"/>
      <c r="D14" s="28"/>
      <c r="E14" s="31"/>
      <c r="F14" s="28"/>
      <c r="G14" s="31"/>
      <c r="H14" s="123">
        <f>(F10-D10)/(D10)*(360/$F$9)</f>
        <v>-3.1645569620253333E-2</v>
      </c>
      <c r="I14" s="32"/>
    </row>
    <row r="15" spans="1:9" x14ac:dyDescent="0.25">
      <c r="A15" s="29"/>
      <c r="B15" s="31"/>
      <c r="C15" s="31"/>
      <c r="D15" s="28"/>
      <c r="E15" s="31"/>
      <c r="F15" s="28"/>
      <c r="G15" s="31"/>
      <c r="H15" s="82"/>
      <c r="I15" s="32"/>
    </row>
    <row r="16" spans="1:9" x14ac:dyDescent="0.25">
      <c r="A16" s="29"/>
      <c r="B16" s="243" t="s">
        <v>179</v>
      </c>
      <c r="C16" s="233"/>
      <c r="D16" s="233"/>
      <c r="E16" s="233"/>
      <c r="F16" s="233"/>
      <c r="G16" s="233"/>
      <c r="H16" s="233"/>
      <c r="I16" s="32"/>
    </row>
    <row r="17" spans="1:9" x14ac:dyDescent="0.25">
      <c r="A17" s="29"/>
      <c r="B17" s="233"/>
      <c r="C17" s="233"/>
      <c r="D17" s="233"/>
      <c r="E17" s="233"/>
      <c r="F17" s="233"/>
      <c r="G17" s="233"/>
      <c r="H17" s="233"/>
      <c r="I17" s="32"/>
    </row>
    <row r="18" spans="1:9" x14ac:dyDescent="0.25">
      <c r="A18" s="29"/>
      <c r="B18" s="233"/>
      <c r="C18" s="233"/>
      <c r="D18" s="233"/>
      <c r="E18" s="233"/>
      <c r="F18" s="233"/>
      <c r="G18" s="233"/>
      <c r="H18" s="233"/>
      <c r="I18" s="32"/>
    </row>
    <row r="19" spans="1:9" x14ac:dyDescent="0.25">
      <c r="A19" s="29"/>
      <c r="B19" s="31"/>
      <c r="C19" s="31"/>
      <c r="D19" s="28"/>
      <c r="E19" s="31"/>
      <c r="F19" s="28"/>
      <c r="G19" s="31"/>
      <c r="H19" s="82"/>
      <c r="I19" s="32"/>
    </row>
    <row r="20" spans="1:9" x14ac:dyDescent="0.25">
      <c r="A20" s="29"/>
      <c r="B20" s="22" t="s">
        <v>92</v>
      </c>
      <c r="C20" s="31"/>
      <c r="D20" s="28"/>
      <c r="E20" s="31"/>
      <c r="F20" s="28"/>
      <c r="G20" s="31"/>
      <c r="H20" s="82"/>
      <c r="I20" s="32"/>
    </row>
    <row r="21" spans="1:9" x14ac:dyDescent="0.25">
      <c r="A21" s="29"/>
      <c r="B21" s="31" t="s">
        <v>206</v>
      </c>
      <c r="C21" s="31"/>
      <c r="D21" s="87">
        <f>1/D10</f>
        <v>0.63291139240506322</v>
      </c>
      <c r="E21" s="31"/>
      <c r="F21" s="87">
        <f>1/F10</f>
        <v>0.64308681672025725</v>
      </c>
      <c r="G21" s="31"/>
      <c r="H21" s="82"/>
      <c r="I21" s="32"/>
    </row>
    <row r="22" spans="1:9" ht="13.8" thickBot="1" x14ac:dyDescent="0.3">
      <c r="A22" s="29"/>
      <c r="B22" s="31"/>
      <c r="C22" s="31"/>
      <c r="D22" s="28"/>
      <c r="E22" s="31"/>
      <c r="F22" s="28"/>
      <c r="G22" s="31"/>
      <c r="H22" s="82"/>
      <c r="I22" s="32"/>
    </row>
    <row r="23" spans="1:9" ht="13.8" thickBot="1" x14ac:dyDescent="0.3">
      <c r="A23" s="29"/>
      <c r="B23" s="100" t="s">
        <v>180</v>
      </c>
      <c r="C23" s="31"/>
      <c r="D23" s="28"/>
      <c r="E23" s="31"/>
      <c r="F23" s="28"/>
      <c r="G23" s="31"/>
      <c r="H23" s="123">
        <f>(D21-F21)/(F21)*(360/F9)</f>
        <v>-3.1645569620253423E-2</v>
      </c>
      <c r="I23" s="32"/>
    </row>
    <row r="24" spans="1:9" x14ac:dyDescent="0.25">
      <c r="A24" s="29"/>
      <c r="B24" s="31"/>
      <c r="C24" s="31"/>
      <c r="D24" s="28"/>
      <c r="E24" s="31"/>
      <c r="F24" s="28"/>
      <c r="G24" s="31"/>
      <c r="H24" s="82"/>
      <c r="I24" s="32"/>
    </row>
    <row r="25" spans="1:9" ht="13.8" thickBot="1" x14ac:dyDescent="0.3">
      <c r="A25" s="47"/>
      <c r="B25" s="48"/>
      <c r="C25" s="48"/>
      <c r="D25" s="48"/>
      <c r="E25" s="48"/>
      <c r="F25" s="48"/>
      <c r="G25" s="48"/>
      <c r="H25" s="48"/>
      <c r="I25" s="49"/>
    </row>
  </sheetData>
  <mergeCells count="3">
    <mergeCell ref="B2:H2"/>
    <mergeCell ref="B4:H5"/>
    <mergeCell ref="B16:H18"/>
  </mergeCells>
  <phoneticPr fontId="0" type="noConversion"/>
  <printOptions horizontalCentered="1"/>
  <pageMargins left="0.75" right="0.75" top="1" bottom="1" header="0.5" footer="0.5"/>
  <pageSetup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heetViews>
  <sheetFormatPr defaultRowHeight="13.2" x14ac:dyDescent="0.25"/>
  <cols>
    <col min="1" max="1" width="2.77734375" customWidth="1"/>
    <col min="2" max="2" width="50.77734375" customWidth="1"/>
    <col min="3" max="3" width="2.77734375" customWidth="1"/>
    <col min="4" max="4" width="16.77734375" customWidth="1"/>
    <col min="5" max="5" width="2.77734375" customWidth="1"/>
  </cols>
  <sheetData>
    <row r="1" spans="1:5" x14ac:dyDescent="0.25">
      <c r="A1" s="50"/>
      <c r="B1" s="51"/>
      <c r="C1" s="51"/>
      <c r="D1" s="51"/>
      <c r="E1" s="52"/>
    </row>
    <row r="2" spans="1:5" ht="15.6" x14ac:dyDescent="0.25">
      <c r="A2" s="1"/>
      <c r="B2" s="220" t="s">
        <v>323</v>
      </c>
      <c r="C2" s="220"/>
      <c r="D2" s="220"/>
      <c r="E2" s="3"/>
    </row>
    <row r="3" spans="1:5" x14ac:dyDescent="0.25">
      <c r="A3" s="29"/>
      <c r="B3" s="30"/>
      <c r="C3" s="31"/>
      <c r="D3" s="31"/>
      <c r="E3" s="32"/>
    </row>
    <row r="4" spans="1:5" x14ac:dyDescent="0.25">
      <c r="A4" s="29"/>
      <c r="B4" s="232" t="s">
        <v>315</v>
      </c>
      <c r="C4" s="230"/>
      <c r="D4" s="230"/>
      <c r="E4" s="32"/>
    </row>
    <row r="5" spans="1:5" x14ac:dyDescent="0.25">
      <c r="A5" s="29"/>
      <c r="B5" s="230"/>
      <c r="C5" s="230"/>
      <c r="D5" s="230"/>
      <c r="E5" s="32"/>
    </row>
    <row r="6" spans="1:5" x14ac:dyDescent="0.25">
      <c r="A6" s="29"/>
      <c r="B6" s="31"/>
      <c r="C6" s="31"/>
      <c r="D6" s="34"/>
      <c r="E6" s="32"/>
    </row>
    <row r="7" spans="1:5" x14ac:dyDescent="0.25">
      <c r="A7" s="29"/>
      <c r="B7" s="22" t="s">
        <v>1</v>
      </c>
      <c r="C7" s="31"/>
      <c r="D7" s="23" t="s">
        <v>93</v>
      </c>
      <c r="E7" s="32"/>
    </row>
    <row r="8" spans="1:5" x14ac:dyDescent="0.25">
      <c r="A8" s="29"/>
      <c r="B8" s="53" t="s">
        <v>97</v>
      </c>
      <c r="C8" s="31"/>
      <c r="D8" s="88">
        <v>12.45</v>
      </c>
      <c r="E8" s="32"/>
    </row>
    <row r="9" spans="1:5" x14ac:dyDescent="0.25">
      <c r="A9" s="29"/>
      <c r="B9" s="31" t="s">
        <v>98</v>
      </c>
      <c r="C9" s="31"/>
      <c r="D9" s="28">
        <v>0.755</v>
      </c>
      <c r="E9" s="32"/>
    </row>
    <row r="10" spans="1:5" x14ac:dyDescent="0.25">
      <c r="A10" s="29"/>
      <c r="B10" s="31"/>
      <c r="C10" s="31"/>
      <c r="D10" s="28"/>
      <c r="E10" s="32"/>
    </row>
    <row r="11" spans="1:5" x14ac:dyDescent="0.25">
      <c r="A11" s="29"/>
      <c r="B11" s="31" t="s">
        <v>94</v>
      </c>
      <c r="C11" s="31"/>
      <c r="D11" s="124">
        <f>D8/D9</f>
        <v>16.490066225165563</v>
      </c>
      <c r="E11" s="32"/>
    </row>
    <row r="12" spans="1:5" x14ac:dyDescent="0.25">
      <c r="A12" s="29"/>
      <c r="B12" s="31" t="s">
        <v>96</v>
      </c>
      <c r="C12" s="31"/>
      <c r="D12" s="28"/>
      <c r="E12" s="32"/>
    </row>
    <row r="13" spans="1:5" x14ac:dyDescent="0.25">
      <c r="A13" s="29"/>
      <c r="B13" s="31"/>
      <c r="C13" s="31"/>
      <c r="D13" s="28"/>
      <c r="E13" s="32"/>
    </row>
    <row r="14" spans="1:5" x14ac:dyDescent="0.25">
      <c r="A14" s="29"/>
      <c r="B14" s="31" t="s">
        <v>95</v>
      </c>
      <c r="C14" s="31"/>
      <c r="D14" s="89">
        <f>1/D11</f>
        <v>6.0642570281124498E-2</v>
      </c>
      <c r="E14" s="32"/>
    </row>
    <row r="15" spans="1:5" ht="13.8" thickBot="1" x14ac:dyDescent="0.3">
      <c r="A15" s="47"/>
      <c r="B15" s="48"/>
      <c r="C15" s="48"/>
      <c r="D15" s="48"/>
      <c r="E15" s="49"/>
    </row>
  </sheetData>
  <mergeCells count="2">
    <mergeCell ref="B2:D2"/>
    <mergeCell ref="B4:D5"/>
  </mergeCells>
  <phoneticPr fontId="0"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heetViews>
  <sheetFormatPr defaultRowHeight="13.2" x14ac:dyDescent="0.25"/>
  <cols>
    <col min="1" max="1" width="2.77734375" customWidth="1"/>
    <col min="2" max="2" width="48.77734375" customWidth="1"/>
    <col min="3" max="3" width="2.77734375" customWidth="1"/>
    <col min="4" max="4" width="18.77734375" customWidth="1"/>
    <col min="5" max="5" width="2.77734375" customWidth="1"/>
  </cols>
  <sheetData>
    <row r="1" spans="1:5" x14ac:dyDescent="0.25">
      <c r="A1" s="50"/>
      <c r="B1" s="51"/>
      <c r="C1" s="51"/>
      <c r="D1" s="51"/>
      <c r="E1" s="52"/>
    </row>
    <row r="2" spans="1:5" ht="15.6" x14ac:dyDescent="0.25">
      <c r="A2" s="1"/>
      <c r="B2" s="220" t="s">
        <v>324</v>
      </c>
      <c r="C2" s="220"/>
      <c r="D2" s="220"/>
      <c r="E2" s="3"/>
    </row>
    <row r="3" spans="1:5" x14ac:dyDescent="0.25">
      <c r="A3" s="29"/>
      <c r="B3" s="30"/>
      <c r="C3" s="31"/>
      <c r="D3" s="31"/>
      <c r="E3" s="32"/>
    </row>
    <row r="4" spans="1:5" x14ac:dyDescent="0.25">
      <c r="A4" s="29"/>
      <c r="B4" s="232" t="s">
        <v>316</v>
      </c>
      <c r="C4" s="230"/>
      <c r="D4" s="230"/>
      <c r="E4" s="32"/>
    </row>
    <row r="5" spans="1:5" x14ac:dyDescent="0.25">
      <c r="A5" s="29"/>
      <c r="B5" s="230"/>
      <c r="C5" s="230"/>
      <c r="D5" s="230"/>
      <c r="E5" s="32"/>
    </row>
    <row r="6" spans="1:5" x14ac:dyDescent="0.25">
      <c r="A6" s="29"/>
      <c r="B6" s="31"/>
      <c r="C6" s="31"/>
      <c r="D6" s="34"/>
      <c r="E6" s="32"/>
    </row>
    <row r="7" spans="1:5" x14ac:dyDescent="0.25">
      <c r="A7" s="29"/>
      <c r="B7" s="22" t="s">
        <v>1</v>
      </c>
      <c r="C7" s="31"/>
      <c r="D7" s="23" t="s">
        <v>93</v>
      </c>
      <c r="E7" s="32"/>
    </row>
    <row r="8" spans="1:5" x14ac:dyDescent="0.25">
      <c r="A8" s="29"/>
      <c r="B8" s="53" t="s">
        <v>274</v>
      </c>
      <c r="C8" s="31"/>
      <c r="D8" s="88">
        <v>500.29</v>
      </c>
      <c r="E8" s="32"/>
    </row>
    <row r="9" spans="1:5" x14ac:dyDescent="0.25">
      <c r="A9" s="29"/>
      <c r="B9" s="53" t="s">
        <v>275</v>
      </c>
      <c r="C9" s="31"/>
      <c r="D9" s="28">
        <v>1.02</v>
      </c>
      <c r="E9" s="32"/>
    </row>
    <row r="10" spans="1:5" x14ac:dyDescent="0.25">
      <c r="A10" s="29"/>
      <c r="B10" s="31"/>
      <c r="C10" s="31"/>
      <c r="D10" s="28"/>
      <c r="E10" s="32"/>
    </row>
    <row r="11" spans="1:5" x14ac:dyDescent="0.25">
      <c r="A11" s="29"/>
      <c r="B11" s="31" t="s">
        <v>94</v>
      </c>
      <c r="C11" s="31"/>
      <c r="D11" s="124">
        <f>D8/D9</f>
        <v>490.48039215686276</v>
      </c>
      <c r="E11" s="32"/>
    </row>
    <row r="12" spans="1:5" x14ac:dyDescent="0.25">
      <c r="A12" s="29"/>
      <c r="B12" s="53" t="s">
        <v>272</v>
      </c>
      <c r="C12" s="31"/>
      <c r="D12" s="28"/>
      <c r="E12" s="32"/>
    </row>
    <row r="13" spans="1:5" x14ac:dyDescent="0.25">
      <c r="A13" s="29"/>
      <c r="B13" s="31"/>
      <c r="C13" s="31"/>
      <c r="D13" s="28"/>
      <c r="E13" s="32"/>
    </row>
    <row r="14" spans="1:5" x14ac:dyDescent="0.25">
      <c r="A14" s="29"/>
      <c r="B14" s="53" t="s">
        <v>273</v>
      </c>
      <c r="C14" s="31"/>
      <c r="D14" s="89">
        <f>1/D11</f>
        <v>2.0388174858582023E-3</v>
      </c>
      <c r="E14" s="32"/>
    </row>
    <row r="15" spans="1:5" ht="13.8" thickBot="1" x14ac:dyDescent="0.3">
      <c r="A15" s="47"/>
      <c r="B15" s="48"/>
      <c r="C15" s="48"/>
      <c r="D15" s="48"/>
      <c r="E15" s="49"/>
    </row>
  </sheetData>
  <mergeCells count="2">
    <mergeCell ref="B2:D2"/>
    <mergeCell ref="B4:D5"/>
  </mergeCells>
  <printOptions horizontalCentered="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heetViews>
  <sheetFormatPr defaultRowHeight="13.2" x14ac:dyDescent="0.25"/>
  <cols>
    <col min="1" max="1" width="2.77734375" customWidth="1"/>
    <col min="2" max="2" width="50.77734375" customWidth="1"/>
    <col min="3" max="3" width="2.77734375" customWidth="1"/>
    <col min="4" max="4" width="20.77734375" customWidth="1"/>
    <col min="5" max="5" width="2.77734375" customWidth="1"/>
  </cols>
  <sheetData>
    <row r="1" spans="1:5" x14ac:dyDescent="0.25">
      <c r="A1" s="50"/>
      <c r="B1" s="51"/>
      <c r="C1" s="51"/>
      <c r="D1" s="51"/>
      <c r="E1" s="52"/>
    </row>
    <row r="2" spans="1:5" ht="15.6" x14ac:dyDescent="0.25">
      <c r="A2" s="1"/>
      <c r="B2" s="220" t="s">
        <v>325</v>
      </c>
      <c r="C2" s="220"/>
      <c r="D2" s="220"/>
      <c r="E2" s="3"/>
    </row>
    <row r="3" spans="1:5" x14ac:dyDescent="0.25">
      <c r="A3" s="29"/>
      <c r="B3" s="30"/>
      <c r="C3" s="31"/>
      <c r="D3" s="31"/>
      <c r="E3" s="32"/>
    </row>
    <row r="4" spans="1:5" x14ac:dyDescent="0.25">
      <c r="A4" s="29"/>
      <c r="B4" s="232" t="s">
        <v>257</v>
      </c>
      <c r="C4" s="230"/>
      <c r="D4" s="230"/>
      <c r="E4" s="32"/>
    </row>
    <row r="5" spans="1:5" x14ac:dyDescent="0.25">
      <c r="A5" s="29"/>
      <c r="B5" s="230"/>
      <c r="C5" s="230"/>
      <c r="D5" s="230"/>
      <c r="E5" s="32"/>
    </row>
    <row r="6" spans="1:5" ht="13.8" thickBot="1" x14ac:dyDescent="0.3">
      <c r="A6" s="29"/>
      <c r="B6" s="96"/>
      <c r="C6" s="96"/>
      <c r="D6" s="96"/>
      <c r="E6" s="32"/>
    </row>
    <row r="7" spans="1:5" x14ac:dyDescent="0.25">
      <c r="A7" s="29"/>
      <c r="B7" s="193" t="s">
        <v>252</v>
      </c>
      <c r="C7" s="193"/>
      <c r="D7" s="216" t="s">
        <v>254</v>
      </c>
      <c r="E7" s="32"/>
    </row>
    <row r="8" spans="1:5" x14ac:dyDescent="0.25">
      <c r="A8" s="29"/>
      <c r="B8" s="147" t="s">
        <v>251</v>
      </c>
      <c r="C8" s="147"/>
      <c r="D8" s="149" t="s">
        <v>255</v>
      </c>
      <c r="E8" s="32"/>
    </row>
    <row r="9" spans="1:5" ht="13.8" thickBot="1" x14ac:dyDescent="0.3">
      <c r="A9" s="29"/>
      <c r="B9" s="194" t="s">
        <v>253</v>
      </c>
      <c r="C9" s="194"/>
      <c r="D9" s="208" t="s">
        <v>256</v>
      </c>
      <c r="E9" s="32"/>
    </row>
    <row r="10" spans="1:5" x14ac:dyDescent="0.25">
      <c r="A10" s="29"/>
      <c r="B10" s="96"/>
      <c r="C10" s="96"/>
      <c r="D10" s="96"/>
      <c r="E10" s="32"/>
    </row>
    <row r="11" spans="1:5" x14ac:dyDescent="0.25">
      <c r="A11" s="29"/>
      <c r="B11" s="22" t="s">
        <v>1</v>
      </c>
      <c r="C11" s="31"/>
      <c r="D11" s="23" t="s">
        <v>93</v>
      </c>
      <c r="E11" s="32"/>
    </row>
    <row r="12" spans="1:5" x14ac:dyDescent="0.25">
      <c r="A12" s="29"/>
      <c r="B12" s="53" t="s">
        <v>171</v>
      </c>
      <c r="C12" s="31"/>
      <c r="D12" s="63">
        <v>1.59</v>
      </c>
      <c r="E12" s="32"/>
    </row>
    <row r="13" spans="1:5" x14ac:dyDescent="0.25">
      <c r="A13" s="29"/>
      <c r="B13" s="31" t="s">
        <v>172</v>
      </c>
      <c r="C13" s="31"/>
      <c r="D13" s="28">
        <v>1.2</v>
      </c>
      <c r="E13" s="32"/>
    </row>
    <row r="14" spans="1:5" x14ac:dyDescent="0.25">
      <c r="A14" s="29"/>
      <c r="B14" s="53" t="s">
        <v>173</v>
      </c>
      <c r="C14" s="31"/>
      <c r="D14" s="28">
        <v>0.755</v>
      </c>
      <c r="E14" s="32"/>
    </row>
    <row r="15" spans="1:5" x14ac:dyDescent="0.25">
      <c r="A15" s="29"/>
      <c r="B15" s="31" t="s">
        <v>42</v>
      </c>
      <c r="C15" s="31"/>
      <c r="D15" s="72">
        <v>1000000</v>
      </c>
      <c r="E15" s="32"/>
    </row>
    <row r="16" spans="1:5" x14ac:dyDescent="0.25">
      <c r="A16" s="29"/>
      <c r="B16" s="31"/>
      <c r="C16" s="31"/>
      <c r="D16" s="28"/>
      <c r="E16" s="32"/>
    </row>
    <row r="17" spans="1:5" x14ac:dyDescent="0.25">
      <c r="A17" s="29"/>
      <c r="B17" s="22" t="s">
        <v>99</v>
      </c>
      <c r="C17" s="31"/>
      <c r="D17" s="28"/>
      <c r="E17" s="32"/>
    </row>
    <row r="18" spans="1:5" x14ac:dyDescent="0.25">
      <c r="A18" s="29"/>
      <c r="B18" s="31" t="s">
        <v>100</v>
      </c>
      <c r="C18" s="31"/>
      <c r="D18" s="73">
        <f>D15</f>
        <v>1000000</v>
      </c>
      <c r="E18" s="32"/>
    </row>
    <row r="19" spans="1:5" x14ac:dyDescent="0.25">
      <c r="A19" s="29"/>
      <c r="B19" s="31" t="s">
        <v>101</v>
      </c>
      <c r="C19" s="31"/>
      <c r="D19" s="90">
        <f>D18/D14</f>
        <v>1324503.3112582781</v>
      </c>
      <c r="E19" s="32"/>
    </row>
    <row r="20" spans="1:5" x14ac:dyDescent="0.25">
      <c r="A20" s="29"/>
      <c r="B20" s="31" t="s">
        <v>102</v>
      </c>
      <c r="C20" s="31"/>
      <c r="D20" s="91">
        <f>D19/D13</f>
        <v>1103752.7593818984</v>
      </c>
      <c r="E20" s="32"/>
    </row>
    <row r="21" spans="1:5" x14ac:dyDescent="0.25">
      <c r="A21" s="29"/>
      <c r="B21" s="31" t="s">
        <v>103</v>
      </c>
      <c r="C21" s="31"/>
      <c r="D21" s="73">
        <f>D20*D12</f>
        <v>1754966.8874172186</v>
      </c>
      <c r="E21" s="32"/>
    </row>
    <row r="22" spans="1:5" x14ac:dyDescent="0.25">
      <c r="A22" s="29"/>
      <c r="B22" s="31" t="s">
        <v>104</v>
      </c>
      <c r="C22" s="31"/>
      <c r="D22" s="125">
        <f>D21-D18</f>
        <v>754966.88741721865</v>
      </c>
      <c r="E22" s="32"/>
    </row>
    <row r="23" spans="1:5" x14ac:dyDescent="0.25">
      <c r="A23" s="29"/>
      <c r="B23" s="31"/>
      <c r="C23" s="31"/>
      <c r="D23" s="28"/>
      <c r="E23" s="32"/>
    </row>
    <row r="24" spans="1:5" x14ac:dyDescent="0.25">
      <c r="A24" s="29"/>
      <c r="B24" s="22" t="s">
        <v>105</v>
      </c>
      <c r="C24" s="31"/>
      <c r="D24" s="28"/>
      <c r="E24" s="32"/>
    </row>
    <row r="25" spans="1:5" x14ac:dyDescent="0.25">
      <c r="A25" s="29"/>
      <c r="B25" s="31" t="s">
        <v>100</v>
      </c>
      <c r="C25" s="31"/>
      <c r="D25" s="73">
        <f>D15</f>
        <v>1000000</v>
      </c>
      <c r="E25" s="32"/>
    </row>
    <row r="26" spans="1:5" x14ac:dyDescent="0.25">
      <c r="A26" s="29"/>
      <c r="B26" s="31" t="s">
        <v>106</v>
      </c>
      <c r="C26" s="31"/>
      <c r="D26" s="92">
        <f>D25/D12</f>
        <v>628930.81761006289</v>
      </c>
      <c r="E26" s="32"/>
    </row>
    <row r="27" spans="1:5" x14ac:dyDescent="0.25">
      <c r="A27" s="29"/>
      <c r="B27" s="31" t="s">
        <v>107</v>
      </c>
      <c r="C27" s="31"/>
      <c r="D27" s="93">
        <f>D26*D13</f>
        <v>754716.98113207542</v>
      </c>
      <c r="E27" s="32"/>
    </row>
    <row r="28" spans="1:5" x14ac:dyDescent="0.25">
      <c r="A28" s="29"/>
      <c r="B28" s="31" t="s">
        <v>108</v>
      </c>
      <c r="C28" s="31"/>
      <c r="D28" s="73">
        <f>D27*D14</f>
        <v>569811.32075471699</v>
      </c>
      <c r="E28" s="32"/>
    </row>
    <row r="29" spans="1:5" x14ac:dyDescent="0.25">
      <c r="A29" s="29"/>
      <c r="B29" s="31" t="s">
        <v>104</v>
      </c>
      <c r="C29" s="31"/>
      <c r="D29" s="125">
        <f>D28-D25</f>
        <v>-430188.67924528301</v>
      </c>
      <c r="E29" s="32"/>
    </row>
    <row r="30" spans="1:5" x14ac:dyDescent="0.25">
      <c r="A30" s="29"/>
      <c r="B30" s="31"/>
      <c r="C30" s="31"/>
      <c r="D30" s="31"/>
      <c r="E30" s="32"/>
    </row>
    <row r="31" spans="1:5" x14ac:dyDescent="0.25">
      <c r="A31" s="29"/>
      <c r="B31" s="53" t="s">
        <v>250</v>
      </c>
      <c r="C31" s="31"/>
      <c r="D31" s="31"/>
      <c r="E31" s="32"/>
    </row>
    <row r="32" spans="1:5" ht="13.8" thickBot="1" x14ac:dyDescent="0.3">
      <c r="A32" s="47"/>
      <c r="B32" s="48"/>
      <c r="C32" s="48"/>
      <c r="D32" s="48"/>
      <c r="E32" s="49"/>
    </row>
  </sheetData>
  <mergeCells count="2">
    <mergeCell ref="B2:D2"/>
    <mergeCell ref="B4:D5"/>
  </mergeCells>
  <phoneticPr fontId="0"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workbookViewId="0"/>
  </sheetViews>
  <sheetFormatPr defaultRowHeight="13.2" x14ac:dyDescent="0.25"/>
  <cols>
    <col min="1" max="1" width="2.77734375" customWidth="1"/>
    <col min="2" max="2" width="14.77734375" customWidth="1"/>
    <col min="3" max="3" width="2.77734375" customWidth="1"/>
    <col min="4" max="4" width="10.77734375" customWidth="1"/>
    <col min="5" max="5" width="2.77734375" customWidth="1"/>
    <col min="6" max="6" width="14.77734375" customWidth="1"/>
    <col min="7" max="7" width="2.77734375" customWidth="1"/>
    <col min="8" max="8" width="18.77734375" customWidth="1"/>
    <col min="9" max="9" width="2.77734375" customWidth="1"/>
    <col min="10" max="10" width="16.77734375" customWidth="1"/>
    <col min="11" max="11" width="2.77734375" customWidth="1"/>
    <col min="12" max="12" width="16.77734375" customWidth="1"/>
    <col min="13" max="13" width="2.77734375" customWidth="1"/>
    <col min="16" max="16" width="2.77734375" customWidth="1"/>
    <col min="17" max="17" width="14.77734375" customWidth="1"/>
    <col min="18" max="18" width="2.77734375" customWidth="1"/>
    <col min="19" max="19" width="10.77734375" customWidth="1"/>
    <col min="20" max="20" width="2.77734375" customWidth="1"/>
    <col min="21" max="21" width="14.77734375" customWidth="1"/>
    <col min="22" max="22" width="2.77734375" customWidth="1"/>
    <col min="23" max="23" width="14.77734375" customWidth="1"/>
    <col min="24" max="24" width="2.77734375" customWidth="1"/>
    <col min="26" max="26" width="2.77734375" customWidth="1"/>
    <col min="27" max="27" width="10.77734375" customWidth="1"/>
    <col min="28" max="28" width="1.77734375" customWidth="1"/>
    <col min="29" max="29" width="10.77734375" customWidth="1"/>
    <col min="30" max="30" width="1.77734375" customWidth="1"/>
    <col min="31" max="31" width="10.77734375" customWidth="1"/>
    <col min="32" max="32" width="2.77734375" customWidth="1"/>
  </cols>
  <sheetData>
    <row r="1" spans="1:25" x14ac:dyDescent="0.25">
      <c r="A1" s="50"/>
      <c r="B1" s="51"/>
      <c r="C1" s="51"/>
      <c r="D1" s="51"/>
      <c r="E1" s="51"/>
      <c r="F1" s="51"/>
      <c r="G1" s="51"/>
      <c r="H1" s="51"/>
      <c r="I1" s="51"/>
      <c r="J1" s="51"/>
      <c r="K1" s="51"/>
      <c r="L1" s="51"/>
      <c r="M1" s="52"/>
      <c r="N1" s="2"/>
      <c r="O1" s="2"/>
      <c r="P1" s="2"/>
      <c r="Q1" s="2"/>
      <c r="R1" s="2"/>
      <c r="S1" s="2"/>
      <c r="T1" s="2"/>
      <c r="U1" s="2"/>
      <c r="V1" s="2"/>
      <c r="W1" s="2"/>
      <c r="X1" s="2"/>
      <c r="Y1" s="2"/>
    </row>
    <row r="2" spans="1:25" ht="15.6" x14ac:dyDescent="0.25">
      <c r="A2" s="1"/>
      <c r="B2" s="220" t="s">
        <v>332</v>
      </c>
      <c r="C2" s="220"/>
      <c r="D2" s="220"/>
      <c r="E2" s="220"/>
      <c r="F2" s="220"/>
      <c r="G2" s="220"/>
      <c r="H2" s="224"/>
      <c r="I2" s="224"/>
      <c r="J2" s="224"/>
      <c r="K2" s="224"/>
      <c r="L2" s="224"/>
      <c r="M2" s="3"/>
      <c r="N2" s="2"/>
      <c r="O2" s="2"/>
      <c r="P2" s="2"/>
      <c r="Q2" s="2"/>
      <c r="R2" s="2"/>
      <c r="S2" s="2"/>
      <c r="T2" s="2"/>
      <c r="U2" s="2"/>
      <c r="V2" s="2"/>
      <c r="W2" s="2"/>
      <c r="X2" s="2"/>
      <c r="Y2" s="2"/>
    </row>
    <row r="3" spans="1:25" x14ac:dyDescent="0.25">
      <c r="A3" s="29"/>
      <c r="B3" s="30"/>
      <c r="C3" s="31"/>
      <c r="D3" s="30"/>
      <c r="E3" s="31"/>
      <c r="F3" s="30"/>
      <c r="G3" s="31"/>
      <c r="H3" s="31"/>
      <c r="I3" s="31"/>
      <c r="J3" s="31"/>
      <c r="K3" s="31"/>
      <c r="L3" s="31"/>
      <c r="M3" s="32"/>
      <c r="N3" s="2"/>
      <c r="O3" s="2"/>
      <c r="P3" s="2"/>
      <c r="Q3" s="2"/>
      <c r="R3" s="2"/>
      <c r="S3" s="2"/>
      <c r="T3" s="2"/>
      <c r="U3" s="2"/>
      <c r="V3" s="2"/>
      <c r="W3" s="2"/>
      <c r="X3" s="2"/>
      <c r="Y3" s="2"/>
    </row>
    <row r="4" spans="1:25" x14ac:dyDescent="0.25">
      <c r="A4" s="29"/>
      <c r="B4" s="228" t="s">
        <v>333</v>
      </c>
      <c r="C4" s="229"/>
      <c r="D4" s="229"/>
      <c r="E4" s="229"/>
      <c r="F4" s="229"/>
      <c r="G4" s="229"/>
      <c r="H4" s="229"/>
      <c r="I4" s="229"/>
      <c r="J4" s="229"/>
      <c r="K4" s="229"/>
      <c r="L4" s="229"/>
      <c r="M4" s="32"/>
      <c r="N4" s="2"/>
      <c r="O4" s="2"/>
      <c r="P4" s="2"/>
      <c r="Q4" s="2"/>
      <c r="R4" s="2"/>
      <c r="S4" s="2"/>
      <c r="T4" s="2"/>
      <c r="U4" s="2"/>
      <c r="V4" s="2"/>
      <c r="W4" s="2"/>
      <c r="X4" s="2"/>
      <c r="Y4" s="2"/>
    </row>
    <row r="5" spans="1:25" x14ac:dyDescent="0.25">
      <c r="A5" s="29"/>
      <c r="B5" s="229"/>
      <c r="C5" s="229"/>
      <c r="D5" s="229"/>
      <c r="E5" s="229"/>
      <c r="F5" s="229"/>
      <c r="G5" s="229"/>
      <c r="H5" s="229"/>
      <c r="I5" s="229"/>
      <c r="J5" s="229"/>
      <c r="K5" s="229"/>
      <c r="L5" s="229"/>
      <c r="M5" s="32"/>
      <c r="N5" s="2"/>
      <c r="O5" s="2"/>
      <c r="P5" s="2"/>
      <c r="Q5" s="2"/>
      <c r="R5" s="2"/>
      <c r="S5" s="2"/>
      <c r="T5" s="2"/>
      <c r="U5" s="2"/>
      <c r="V5" s="2"/>
      <c r="W5" s="2"/>
      <c r="X5" s="2"/>
      <c r="Y5" s="2"/>
    </row>
    <row r="6" spans="1:25" x14ac:dyDescent="0.25">
      <c r="A6" s="29"/>
      <c r="B6" s="229"/>
      <c r="C6" s="229"/>
      <c r="D6" s="229"/>
      <c r="E6" s="229"/>
      <c r="F6" s="229"/>
      <c r="G6" s="229"/>
      <c r="H6" s="229"/>
      <c r="I6" s="229"/>
      <c r="J6" s="229"/>
      <c r="K6" s="229"/>
      <c r="L6" s="229"/>
      <c r="M6" s="32"/>
      <c r="N6" s="2"/>
      <c r="O6" s="2"/>
      <c r="P6" s="2"/>
      <c r="Q6" s="2"/>
      <c r="R6" s="2"/>
      <c r="S6" s="2"/>
      <c r="T6" s="2"/>
      <c r="U6" s="2"/>
      <c r="V6" s="2"/>
      <c r="W6" s="2"/>
      <c r="X6" s="2"/>
      <c r="Y6" s="2"/>
    </row>
    <row r="7" spans="1:25" x14ac:dyDescent="0.25">
      <c r="A7" s="29"/>
      <c r="B7" s="229"/>
      <c r="C7" s="229"/>
      <c r="D7" s="229"/>
      <c r="E7" s="229"/>
      <c r="F7" s="229"/>
      <c r="G7" s="229"/>
      <c r="H7" s="229"/>
      <c r="I7" s="229"/>
      <c r="J7" s="229"/>
      <c r="K7" s="229"/>
      <c r="L7" s="229"/>
      <c r="M7" s="32"/>
      <c r="N7" s="2"/>
      <c r="O7" s="2"/>
      <c r="P7" s="2"/>
      <c r="Q7" s="2"/>
      <c r="R7" s="2"/>
      <c r="S7" s="2"/>
      <c r="T7" s="2"/>
      <c r="U7" s="2"/>
      <c r="V7" s="2"/>
      <c r="W7" s="2"/>
      <c r="X7" s="2"/>
      <c r="Y7" s="2"/>
    </row>
    <row r="8" spans="1:25" x14ac:dyDescent="0.25">
      <c r="A8" s="29"/>
      <c r="B8" s="127"/>
      <c r="C8" s="127"/>
      <c r="D8" s="127"/>
      <c r="E8" s="127"/>
      <c r="F8" s="127"/>
      <c r="G8" s="127"/>
      <c r="H8" s="127"/>
      <c r="I8" s="127"/>
      <c r="J8" s="127"/>
      <c r="K8" s="127"/>
      <c r="L8" s="127"/>
      <c r="M8" s="32"/>
      <c r="N8" s="2"/>
      <c r="O8" s="2"/>
      <c r="P8" s="2"/>
      <c r="Q8" s="2"/>
      <c r="R8" s="2"/>
      <c r="S8" s="2"/>
      <c r="T8" s="2"/>
      <c r="U8" s="2"/>
      <c r="V8" s="2"/>
      <c r="W8" s="2"/>
      <c r="X8" s="2"/>
      <c r="Y8" s="2"/>
    </row>
    <row r="9" spans="1:25" x14ac:dyDescent="0.25">
      <c r="A9" s="29"/>
      <c r="B9" s="31"/>
      <c r="C9" s="31"/>
      <c r="D9" s="40" t="s">
        <v>117</v>
      </c>
      <c r="E9" s="31"/>
      <c r="F9" s="40"/>
      <c r="G9" s="173"/>
      <c r="H9" s="40"/>
      <c r="I9" s="127"/>
      <c r="J9" s="127"/>
      <c r="K9" s="127"/>
      <c r="L9" s="127"/>
      <c r="M9" s="32"/>
      <c r="N9" s="2"/>
      <c r="O9" s="2"/>
      <c r="P9" s="2"/>
      <c r="Q9" s="2"/>
      <c r="R9" s="2"/>
      <c r="S9" s="2"/>
      <c r="T9" s="2"/>
      <c r="U9" s="2"/>
      <c r="V9" s="2"/>
      <c r="W9" s="2"/>
      <c r="X9" s="2"/>
      <c r="Y9" s="2"/>
    </row>
    <row r="10" spans="1:25" ht="13.8" thickBot="1" x14ac:dyDescent="0.3">
      <c r="A10" s="29"/>
      <c r="B10" s="19" t="s">
        <v>48</v>
      </c>
      <c r="C10" s="48"/>
      <c r="D10" s="198" t="s">
        <v>118</v>
      </c>
      <c r="E10" s="48"/>
      <c r="F10" s="198" t="s">
        <v>110</v>
      </c>
      <c r="G10" s="199"/>
      <c r="H10" s="198" t="s">
        <v>111</v>
      </c>
      <c r="I10" s="127"/>
      <c r="J10" s="127"/>
      <c r="K10" s="127"/>
      <c r="L10" s="127"/>
      <c r="M10" s="32"/>
      <c r="N10" s="2"/>
      <c r="O10" s="2"/>
      <c r="P10" s="2"/>
      <c r="Q10" s="2"/>
      <c r="R10" s="2"/>
      <c r="S10" s="2"/>
      <c r="T10" s="2"/>
      <c r="U10" s="2"/>
      <c r="V10" s="2"/>
      <c r="W10" s="2"/>
      <c r="X10" s="2"/>
      <c r="Y10" s="2"/>
    </row>
    <row r="11" spans="1:25" x14ac:dyDescent="0.25">
      <c r="A11" s="29"/>
      <c r="B11" s="24" t="s">
        <v>58</v>
      </c>
      <c r="C11" s="31"/>
      <c r="D11" s="40"/>
      <c r="E11" s="31"/>
      <c r="F11" s="200">
        <v>1.3360000000000001</v>
      </c>
      <c r="G11" s="201"/>
      <c r="H11" s="200">
        <v>1.3221000000000001</v>
      </c>
      <c r="I11" s="127"/>
      <c r="J11" s="127"/>
      <c r="K11" s="127"/>
      <c r="L11" s="127"/>
      <c r="M11" s="32"/>
      <c r="N11" s="2"/>
      <c r="O11" s="2"/>
      <c r="P11" s="2"/>
      <c r="Q11" s="2"/>
      <c r="R11" s="2"/>
      <c r="S11" s="2"/>
      <c r="T11" s="2"/>
      <c r="U11" s="2"/>
      <c r="V11" s="2"/>
      <c r="W11" s="2"/>
      <c r="X11" s="2"/>
      <c r="Y11" s="2"/>
    </row>
    <row r="12" spans="1:25" x14ac:dyDescent="0.25">
      <c r="A12" s="29"/>
      <c r="B12" s="24" t="s">
        <v>49</v>
      </c>
      <c r="C12" s="31"/>
      <c r="D12" s="40">
        <v>30</v>
      </c>
      <c r="E12" s="31"/>
      <c r="F12" s="200">
        <v>1.3368040000000001</v>
      </c>
      <c r="G12" s="201"/>
      <c r="H12" s="200">
        <v>1.323</v>
      </c>
      <c r="I12" s="127"/>
      <c r="J12" s="127"/>
      <c r="K12" s="127"/>
      <c r="L12" s="127"/>
      <c r="M12" s="32"/>
      <c r="N12" s="2"/>
      <c r="O12" s="2"/>
      <c r="P12" s="2"/>
      <c r="Q12" s="2"/>
      <c r="R12" s="2"/>
      <c r="S12" s="2"/>
      <c r="T12" s="2"/>
      <c r="U12" s="2"/>
      <c r="V12" s="2"/>
      <c r="W12" s="2"/>
      <c r="X12" s="2"/>
      <c r="Y12" s="2"/>
    </row>
    <row r="13" spans="1:25" x14ac:dyDescent="0.25">
      <c r="A13" s="29"/>
      <c r="B13" s="24" t="s">
        <v>50</v>
      </c>
      <c r="C13" s="31"/>
      <c r="D13" s="40">
        <v>60</v>
      </c>
      <c r="E13" s="31"/>
      <c r="F13" s="200">
        <v>1.3375699999999999</v>
      </c>
      <c r="G13" s="201"/>
      <c r="H13" s="200">
        <v>1.3228</v>
      </c>
      <c r="I13" s="127"/>
      <c r="J13" s="127"/>
      <c r="K13" s="127"/>
      <c r="L13" s="127"/>
      <c r="M13" s="32"/>
      <c r="N13" s="2"/>
      <c r="O13" s="2"/>
      <c r="P13" s="2"/>
      <c r="Q13" s="2"/>
      <c r="R13" s="2"/>
      <c r="S13" s="2"/>
      <c r="T13" s="2"/>
      <c r="U13" s="2"/>
      <c r="V13" s="2"/>
      <c r="W13" s="2"/>
      <c r="X13" s="2"/>
      <c r="Y13" s="2"/>
    </row>
    <row r="14" spans="1:25" x14ac:dyDescent="0.25">
      <c r="A14" s="29"/>
      <c r="B14" s="24" t="s">
        <v>51</v>
      </c>
      <c r="C14" s="31"/>
      <c r="D14" s="40">
        <v>90</v>
      </c>
      <c r="E14" s="31"/>
      <c r="F14" s="200">
        <v>1.338201</v>
      </c>
      <c r="G14" s="201"/>
      <c r="H14" s="200">
        <v>1.3224</v>
      </c>
      <c r="I14" s="127"/>
      <c r="J14" s="127"/>
      <c r="K14" s="127"/>
      <c r="L14" s="127"/>
      <c r="M14" s="32"/>
      <c r="N14" s="2"/>
      <c r="O14" s="2"/>
      <c r="P14" s="2"/>
      <c r="Q14" s="2"/>
      <c r="R14" s="2"/>
      <c r="S14" s="2"/>
      <c r="T14" s="2"/>
      <c r="U14" s="2"/>
      <c r="V14" s="2"/>
      <c r="W14" s="2"/>
      <c r="X14" s="2"/>
      <c r="Y14" s="2"/>
    </row>
    <row r="15" spans="1:25" x14ac:dyDescent="0.25">
      <c r="A15" s="29"/>
      <c r="B15" s="24" t="s">
        <v>109</v>
      </c>
      <c r="C15" s="31"/>
      <c r="D15" s="40">
        <v>180</v>
      </c>
      <c r="E15" s="31"/>
      <c r="F15" s="200">
        <v>1.3406279999999999</v>
      </c>
      <c r="G15" s="201"/>
      <c r="H15" s="200">
        <v>1.3214999999999999</v>
      </c>
      <c r="I15" s="127"/>
      <c r="J15" s="127"/>
      <c r="K15" s="127"/>
      <c r="L15" s="127"/>
      <c r="M15" s="32"/>
      <c r="N15" s="2"/>
      <c r="O15" s="2"/>
      <c r="P15" s="2"/>
      <c r="Q15" s="2"/>
      <c r="R15" s="2"/>
      <c r="S15" s="2"/>
      <c r="T15" s="2"/>
      <c r="U15" s="2"/>
      <c r="V15" s="2"/>
      <c r="W15" s="2"/>
      <c r="X15" s="2"/>
      <c r="Y15" s="2"/>
    </row>
    <row r="16" spans="1:25" ht="13.8" thickBot="1" x14ac:dyDescent="0.3">
      <c r="A16" s="29"/>
      <c r="B16" s="19" t="s">
        <v>53</v>
      </c>
      <c r="C16" s="48"/>
      <c r="D16" s="198">
        <v>360</v>
      </c>
      <c r="E16" s="48"/>
      <c r="F16" s="202">
        <v>1.3462240000000001</v>
      </c>
      <c r="G16" s="203"/>
      <c r="H16" s="202">
        <v>1.3193999999999999</v>
      </c>
      <c r="I16" s="127"/>
      <c r="J16" s="127"/>
      <c r="K16" s="127"/>
      <c r="L16" s="127"/>
      <c r="M16" s="32"/>
      <c r="N16" s="2"/>
      <c r="O16" s="2"/>
      <c r="P16" s="2"/>
      <c r="Q16" s="2"/>
      <c r="R16" s="2"/>
      <c r="S16" s="2"/>
      <c r="T16" s="2"/>
      <c r="U16" s="2"/>
      <c r="V16" s="2"/>
      <c r="W16" s="2"/>
      <c r="X16" s="2"/>
      <c r="Y16" s="2"/>
    </row>
    <row r="17" spans="1:25" x14ac:dyDescent="0.25">
      <c r="A17" s="29"/>
      <c r="B17" s="24"/>
      <c r="C17" s="31"/>
      <c r="D17" s="24"/>
      <c r="E17" s="31"/>
      <c r="F17" s="24"/>
      <c r="G17" s="31"/>
      <c r="H17" s="31"/>
      <c r="I17" s="31"/>
      <c r="J17" s="34"/>
      <c r="K17" s="55"/>
      <c r="L17" s="34"/>
      <c r="M17" s="32"/>
      <c r="N17" s="2"/>
      <c r="O17" s="2"/>
      <c r="P17" s="2"/>
      <c r="Q17" s="2"/>
      <c r="R17" s="2"/>
      <c r="S17" s="2"/>
      <c r="T17" s="2"/>
      <c r="U17" s="2"/>
      <c r="V17" s="2"/>
      <c r="W17" s="2"/>
      <c r="X17" s="2"/>
      <c r="Y17" s="2"/>
    </row>
    <row r="18" spans="1:25" x14ac:dyDescent="0.25">
      <c r="A18" s="29"/>
      <c r="B18" s="31"/>
      <c r="C18" s="31"/>
      <c r="D18" s="34" t="s">
        <v>117</v>
      </c>
      <c r="E18" s="31"/>
      <c r="F18" s="34"/>
      <c r="G18" s="31"/>
      <c r="H18" s="34" t="s">
        <v>112</v>
      </c>
      <c r="I18" s="31"/>
      <c r="J18" s="34" t="s">
        <v>114</v>
      </c>
      <c r="K18" s="31"/>
      <c r="L18" s="34" t="s">
        <v>120</v>
      </c>
      <c r="M18" s="32"/>
      <c r="N18" s="2"/>
      <c r="O18" s="2"/>
      <c r="P18" s="2"/>
      <c r="Q18" s="2"/>
      <c r="R18" s="2"/>
      <c r="S18" s="2"/>
      <c r="T18" s="2"/>
      <c r="U18" s="2"/>
      <c r="V18" s="2"/>
      <c r="W18" s="2"/>
      <c r="X18" s="2"/>
      <c r="Y18" s="2"/>
    </row>
    <row r="19" spans="1:25" x14ac:dyDescent="0.25">
      <c r="A19" s="29"/>
      <c r="B19" s="22" t="s">
        <v>48</v>
      </c>
      <c r="C19" s="31"/>
      <c r="D19" s="23" t="s">
        <v>118</v>
      </c>
      <c r="E19" s="31"/>
      <c r="F19" s="23" t="s">
        <v>110</v>
      </c>
      <c r="G19" s="31"/>
      <c r="H19" s="23" t="s">
        <v>113</v>
      </c>
      <c r="I19" s="31"/>
      <c r="J19" s="78">
        <v>12000</v>
      </c>
      <c r="K19" s="31"/>
      <c r="L19" s="23" t="s">
        <v>119</v>
      </c>
      <c r="M19" s="32"/>
      <c r="N19" s="2"/>
      <c r="O19" s="2"/>
      <c r="P19" s="2"/>
      <c r="Q19" s="2"/>
      <c r="R19" s="2"/>
      <c r="S19" s="2"/>
      <c r="T19" s="2"/>
      <c r="U19" s="2"/>
      <c r="V19" s="2"/>
      <c r="W19" s="2"/>
      <c r="X19" s="2"/>
      <c r="Y19" s="2"/>
    </row>
    <row r="20" spans="1:25" x14ac:dyDescent="0.25">
      <c r="A20" s="29"/>
      <c r="B20" s="24" t="s">
        <v>58</v>
      </c>
      <c r="C20" s="31"/>
      <c r="D20" s="24"/>
      <c r="E20" s="31"/>
      <c r="F20" s="28">
        <v>1.3360000000000001</v>
      </c>
      <c r="G20" s="31"/>
      <c r="H20" s="25"/>
      <c r="I20" s="66"/>
      <c r="J20" s="115">
        <f t="shared" ref="J20:J25" si="0">$J$19*F20</f>
        <v>16032.000000000002</v>
      </c>
      <c r="K20" s="67"/>
      <c r="L20" s="69">
        <f t="shared" ref="L20:L25" si="1">J20-$J$20</f>
        <v>0</v>
      </c>
      <c r="M20" s="32"/>
      <c r="N20" s="2"/>
      <c r="O20" s="2"/>
      <c r="P20" s="2"/>
      <c r="Q20" s="2"/>
      <c r="R20" s="2"/>
      <c r="S20" s="2"/>
      <c r="T20" s="2"/>
      <c r="U20" s="2"/>
      <c r="V20" s="2"/>
      <c r="W20" s="2"/>
      <c r="X20" s="2"/>
      <c r="Y20" s="2"/>
    </row>
    <row r="21" spans="1:25" x14ac:dyDescent="0.25">
      <c r="A21" s="29"/>
      <c r="B21" s="24" t="s">
        <v>49</v>
      </c>
      <c r="C21" s="31"/>
      <c r="D21" s="24">
        <v>30</v>
      </c>
      <c r="E21" s="31"/>
      <c r="F21" s="28">
        <v>1.3368040000000001</v>
      </c>
      <c r="G21" s="31"/>
      <c r="H21" s="79">
        <f>(F21-$F$20)/($F$20)*(360/D21)</f>
        <v>7.2215568862277861E-3</v>
      </c>
      <c r="I21" s="66"/>
      <c r="J21" s="115">
        <f t="shared" si="0"/>
        <v>16041.648000000001</v>
      </c>
      <c r="K21" s="67"/>
      <c r="L21" s="80">
        <f t="shared" si="1"/>
        <v>9.6479999999992287</v>
      </c>
      <c r="M21" s="32"/>
      <c r="N21" s="2"/>
      <c r="O21" s="2"/>
      <c r="P21" s="2"/>
      <c r="Q21" s="2"/>
      <c r="R21" s="2"/>
      <c r="S21" s="2"/>
      <c r="T21" s="2"/>
      <c r="U21" s="2"/>
      <c r="V21" s="2"/>
      <c r="W21" s="2"/>
      <c r="X21" s="2"/>
      <c r="Y21" s="2"/>
    </row>
    <row r="22" spans="1:25" x14ac:dyDescent="0.25">
      <c r="A22" s="29"/>
      <c r="B22" s="24" t="s">
        <v>50</v>
      </c>
      <c r="C22" s="31"/>
      <c r="D22" s="24">
        <v>60</v>
      </c>
      <c r="E22" s="31"/>
      <c r="F22" s="28">
        <v>1.3375699999999999</v>
      </c>
      <c r="G22" s="31"/>
      <c r="H22" s="79">
        <f>(F22-$F$20)/($F$20)*(360/D22)</f>
        <v>7.0508982035921361E-3</v>
      </c>
      <c r="I22" s="66"/>
      <c r="J22" s="115">
        <f t="shared" si="0"/>
        <v>16050.839999999998</v>
      </c>
      <c r="K22" s="67"/>
      <c r="L22" s="80">
        <f t="shared" si="1"/>
        <v>18.839999999996508</v>
      </c>
      <c r="M22" s="32"/>
      <c r="N22" s="2"/>
      <c r="O22" s="2"/>
      <c r="P22" s="2"/>
      <c r="Q22" s="2"/>
      <c r="R22" s="2"/>
      <c r="S22" s="2"/>
      <c r="T22" s="2"/>
      <c r="U22" s="2"/>
      <c r="V22" s="2"/>
      <c r="W22" s="2"/>
      <c r="X22" s="2"/>
      <c r="Y22" s="2"/>
    </row>
    <row r="23" spans="1:25" x14ac:dyDescent="0.25">
      <c r="A23" s="29"/>
      <c r="B23" s="24" t="s">
        <v>51</v>
      </c>
      <c r="C23" s="31"/>
      <c r="D23" s="24">
        <v>90</v>
      </c>
      <c r="E23" s="31"/>
      <c r="F23" s="28">
        <v>1.338201</v>
      </c>
      <c r="G23" s="31"/>
      <c r="H23" s="79">
        <f>(F23-$F$20)/($F$20)*(360/D23)</f>
        <v>6.5898203592811297E-3</v>
      </c>
      <c r="I23" s="66"/>
      <c r="J23" s="115">
        <f t="shared" si="0"/>
        <v>16058.412</v>
      </c>
      <c r="K23" s="67"/>
      <c r="L23" s="80">
        <f t="shared" si="1"/>
        <v>26.411999999998443</v>
      </c>
      <c r="M23" s="32"/>
      <c r="N23" s="2"/>
      <c r="O23" s="2"/>
      <c r="P23" s="2"/>
      <c r="Q23" s="2"/>
      <c r="R23" s="2"/>
      <c r="S23" s="2"/>
      <c r="T23" s="2"/>
      <c r="U23" s="2"/>
      <c r="V23" s="2"/>
      <c r="W23" s="2"/>
      <c r="X23" s="2"/>
      <c r="Y23" s="2"/>
    </row>
    <row r="24" spans="1:25" x14ac:dyDescent="0.25">
      <c r="A24" s="29"/>
      <c r="B24" s="24" t="s">
        <v>109</v>
      </c>
      <c r="C24" s="31"/>
      <c r="D24" s="24">
        <v>180</v>
      </c>
      <c r="E24" s="31"/>
      <c r="F24" s="28">
        <v>1.3406279999999999</v>
      </c>
      <c r="G24" s="31"/>
      <c r="H24" s="79">
        <f>(F24-$F$20)/($F$20)*(360/D24)</f>
        <v>6.9281437125746324E-3</v>
      </c>
      <c r="I24" s="66"/>
      <c r="J24" s="115">
        <f t="shared" si="0"/>
        <v>16087.536</v>
      </c>
      <c r="K24" s="67"/>
      <c r="L24" s="80">
        <f t="shared" si="1"/>
        <v>55.535999999998239</v>
      </c>
      <c r="M24" s="32"/>
      <c r="N24" s="2"/>
      <c r="O24" s="2"/>
      <c r="P24" s="2"/>
      <c r="Q24" s="2"/>
      <c r="R24" s="2"/>
      <c r="S24" s="2"/>
      <c r="T24" s="2"/>
      <c r="U24" s="2"/>
      <c r="V24" s="2"/>
      <c r="W24" s="2"/>
      <c r="X24" s="2"/>
      <c r="Y24" s="2"/>
    </row>
    <row r="25" spans="1:25" x14ac:dyDescent="0.25">
      <c r="A25" s="29"/>
      <c r="B25" s="24" t="s">
        <v>53</v>
      </c>
      <c r="C25" s="31"/>
      <c r="D25" s="24">
        <v>360</v>
      </c>
      <c r="E25" s="31"/>
      <c r="F25" s="28">
        <v>1.3462240000000001</v>
      </c>
      <c r="G25" s="31"/>
      <c r="H25" s="79">
        <f>(F25-$F$20)/($F$20)*(360/D25)</f>
        <v>7.6526946107784511E-3</v>
      </c>
      <c r="I25" s="31"/>
      <c r="J25" s="115">
        <f t="shared" si="0"/>
        <v>16154.688000000002</v>
      </c>
      <c r="K25" s="31"/>
      <c r="L25" s="80">
        <f t="shared" si="1"/>
        <v>122.6880000000001</v>
      </c>
      <c r="M25" s="32"/>
      <c r="N25" s="2"/>
      <c r="O25" s="2"/>
      <c r="P25" s="2"/>
      <c r="Q25" s="2"/>
      <c r="R25" s="2"/>
      <c r="S25" s="2"/>
      <c r="T25" s="2"/>
      <c r="U25" s="2"/>
      <c r="V25" s="2"/>
      <c r="W25" s="2"/>
      <c r="X25" s="2"/>
      <c r="Y25" s="2"/>
    </row>
    <row r="26" spans="1:25" x14ac:dyDescent="0.25">
      <c r="A26" s="29"/>
      <c r="B26" s="24"/>
      <c r="C26" s="31"/>
      <c r="D26" s="24"/>
      <c r="E26" s="31"/>
      <c r="F26" s="31"/>
      <c r="G26" s="31"/>
      <c r="H26" s="57"/>
      <c r="I26" s="31"/>
      <c r="J26" s="58"/>
      <c r="K26" s="31"/>
      <c r="L26" s="58"/>
      <c r="M26" s="32"/>
      <c r="N26" s="2"/>
      <c r="O26" s="2"/>
      <c r="P26" s="2"/>
      <c r="Q26" s="2"/>
      <c r="R26" s="2"/>
      <c r="S26" s="2"/>
      <c r="T26" s="2"/>
      <c r="U26" s="2"/>
      <c r="V26" s="2"/>
      <c r="W26" s="2"/>
      <c r="X26" s="2"/>
      <c r="Y26" s="2"/>
    </row>
    <row r="27" spans="1:25" x14ac:dyDescent="0.25">
      <c r="A27" s="29"/>
      <c r="B27" s="24"/>
      <c r="C27" s="31"/>
      <c r="D27" s="24"/>
      <c r="E27" s="31"/>
      <c r="F27" s="24"/>
      <c r="G27" s="31"/>
      <c r="H27" s="31"/>
      <c r="I27" s="31"/>
      <c r="J27" s="34"/>
      <c r="K27" s="55"/>
      <c r="L27" s="34"/>
      <c r="M27" s="32"/>
      <c r="N27" s="2"/>
      <c r="O27" s="2"/>
      <c r="P27" s="2"/>
      <c r="Q27" s="2"/>
      <c r="R27" s="2"/>
      <c r="S27" s="2"/>
      <c r="T27" s="2"/>
      <c r="U27" s="2"/>
      <c r="V27" s="2"/>
      <c r="W27" s="2"/>
      <c r="X27" s="2"/>
      <c r="Y27" s="2"/>
    </row>
    <row r="28" spans="1:25" x14ac:dyDescent="0.25">
      <c r="A28" s="29"/>
      <c r="B28" s="31"/>
      <c r="C28" s="31"/>
      <c r="D28" s="34" t="s">
        <v>117</v>
      </c>
      <c r="E28" s="31"/>
      <c r="F28" s="34"/>
      <c r="G28" s="31"/>
      <c r="H28" s="34" t="s">
        <v>112</v>
      </c>
      <c r="I28" s="31"/>
      <c r="J28" s="34" t="s">
        <v>116</v>
      </c>
      <c r="K28" s="31"/>
      <c r="L28" s="34" t="s">
        <v>120</v>
      </c>
      <c r="M28" s="32"/>
      <c r="N28" s="2"/>
      <c r="O28" s="2"/>
      <c r="P28" s="2"/>
      <c r="Q28" s="2"/>
      <c r="R28" s="2"/>
      <c r="S28" s="2"/>
      <c r="T28" s="2"/>
      <c r="U28" s="2"/>
      <c r="V28" s="2"/>
      <c r="W28" s="2"/>
      <c r="X28" s="2"/>
      <c r="Y28" s="2"/>
    </row>
    <row r="29" spans="1:25" x14ac:dyDescent="0.25">
      <c r="A29" s="29"/>
      <c r="B29" s="22" t="s">
        <v>48</v>
      </c>
      <c r="C29" s="31"/>
      <c r="D29" s="23" t="s">
        <v>118</v>
      </c>
      <c r="E29" s="31"/>
      <c r="F29" s="23" t="s">
        <v>111</v>
      </c>
      <c r="G29" s="31"/>
      <c r="H29" s="23" t="s">
        <v>115</v>
      </c>
      <c r="I29" s="31"/>
      <c r="J29" s="78">
        <v>12000</v>
      </c>
      <c r="K29" s="31"/>
      <c r="L29" s="23" t="s">
        <v>119</v>
      </c>
      <c r="M29" s="32"/>
      <c r="N29" s="2"/>
      <c r="O29" s="2"/>
      <c r="P29" s="2"/>
      <c r="Q29" s="2"/>
      <c r="R29" s="2"/>
      <c r="S29" s="2"/>
      <c r="T29" s="2"/>
      <c r="U29" s="2"/>
      <c r="V29" s="2"/>
      <c r="W29" s="2"/>
      <c r="X29" s="2"/>
      <c r="Y29" s="2"/>
    </row>
    <row r="30" spans="1:25" x14ac:dyDescent="0.25">
      <c r="A30" s="29"/>
      <c r="B30" s="24" t="s">
        <v>58</v>
      </c>
      <c r="C30" s="31"/>
      <c r="D30" s="24"/>
      <c r="E30" s="31"/>
      <c r="F30" s="28">
        <v>1.3221000000000001</v>
      </c>
      <c r="G30" s="31"/>
      <c r="H30" s="25"/>
      <c r="I30" s="66"/>
      <c r="J30" s="116">
        <f t="shared" ref="J30:J35" si="2">$J$19*F30</f>
        <v>15865.2</v>
      </c>
      <c r="K30" s="67"/>
      <c r="L30" s="69">
        <f t="shared" ref="L30:L35" si="3">J30-$J$30</f>
        <v>0</v>
      </c>
      <c r="M30" s="32"/>
      <c r="N30" s="2"/>
      <c r="O30" s="2"/>
      <c r="P30" s="2"/>
      <c r="Q30" s="2"/>
      <c r="R30" s="2"/>
      <c r="S30" s="2"/>
      <c r="T30" s="2"/>
      <c r="U30" s="2"/>
      <c r="V30" s="2"/>
      <c r="W30" s="2"/>
      <c r="X30" s="2"/>
      <c r="Y30" s="2"/>
    </row>
    <row r="31" spans="1:25" x14ac:dyDescent="0.25">
      <c r="A31" s="29"/>
      <c r="B31" s="24" t="s">
        <v>49</v>
      </c>
      <c r="C31" s="31"/>
      <c r="D31" s="24">
        <v>30</v>
      </c>
      <c r="E31" s="31"/>
      <c r="F31" s="28">
        <v>1.323</v>
      </c>
      <c r="G31" s="31"/>
      <c r="H31" s="79">
        <f>(F31-$F$30)/($F$30)*(360/D31)</f>
        <v>8.1688223281134644E-3</v>
      </c>
      <c r="I31" s="66"/>
      <c r="J31" s="116">
        <f t="shared" si="2"/>
        <v>15876</v>
      </c>
      <c r="K31" s="67"/>
      <c r="L31" s="81">
        <f t="shared" si="3"/>
        <v>10.799999999999272</v>
      </c>
      <c r="M31" s="32"/>
      <c r="N31" s="2"/>
      <c r="O31" s="2"/>
      <c r="P31" s="2"/>
      <c r="Q31" s="2"/>
      <c r="R31" s="2"/>
      <c r="S31" s="2"/>
      <c r="T31" s="2"/>
      <c r="U31" s="2"/>
      <c r="V31" s="2"/>
      <c r="W31" s="2"/>
      <c r="X31" s="2"/>
      <c r="Y31" s="2"/>
    </row>
    <row r="32" spans="1:25" x14ac:dyDescent="0.25">
      <c r="A32" s="29"/>
      <c r="B32" s="24" t="s">
        <v>50</v>
      </c>
      <c r="C32" s="31"/>
      <c r="D32" s="24">
        <v>60</v>
      </c>
      <c r="E32" s="31"/>
      <c r="F32" s="28">
        <v>1.3228</v>
      </c>
      <c r="G32" s="31"/>
      <c r="H32" s="79">
        <f>(F32-$F$30)/($F$30)*(360/D32)</f>
        <v>3.1767642387107915E-3</v>
      </c>
      <c r="I32" s="66"/>
      <c r="J32" s="116">
        <f t="shared" si="2"/>
        <v>15873.6</v>
      </c>
      <c r="K32" s="67"/>
      <c r="L32" s="81">
        <f t="shared" si="3"/>
        <v>8.3999999999996362</v>
      </c>
      <c r="M32" s="32"/>
      <c r="N32" s="2"/>
      <c r="O32" s="2"/>
      <c r="P32" s="2"/>
      <c r="Q32" s="2"/>
      <c r="R32" s="2"/>
      <c r="S32" s="2"/>
      <c r="T32" s="2"/>
      <c r="U32" s="2"/>
      <c r="V32" s="2"/>
      <c r="W32" s="2"/>
      <c r="X32" s="2"/>
      <c r="Y32" s="2"/>
    </row>
    <row r="33" spans="1:25" x14ac:dyDescent="0.25">
      <c r="A33" s="29"/>
      <c r="B33" s="24" t="s">
        <v>51</v>
      </c>
      <c r="C33" s="31"/>
      <c r="D33" s="24">
        <v>90</v>
      </c>
      <c r="E33" s="31"/>
      <c r="F33" s="28">
        <v>1.3224</v>
      </c>
      <c r="G33" s="31"/>
      <c r="H33" s="79">
        <f>(F33-$F$30)/($F$30)*(360/D33)</f>
        <v>9.0764692534594041E-4</v>
      </c>
      <c r="I33" s="66"/>
      <c r="J33" s="116">
        <f t="shared" si="2"/>
        <v>15868.800000000001</v>
      </c>
      <c r="K33" s="67"/>
      <c r="L33" s="81">
        <f t="shared" si="3"/>
        <v>3.6000000000003638</v>
      </c>
      <c r="M33" s="32"/>
      <c r="N33" s="2"/>
      <c r="O33" s="2"/>
      <c r="P33" s="2"/>
      <c r="Q33" s="2"/>
      <c r="R33" s="2"/>
      <c r="S33" s="2"/>
      <c r="T33" s="2"/>
      <c r="U33" s="2"/>
      <c r="V33" s="2"/>
      <c r="W33" s="2"/>
      <c r="X33" s="2"/>
      <c r="Y33" s="2"/>
    </row>
    <row r="34" spans="1:25" x14ac:dyDescent="0.25">
      <c r="A34" s="29"/>
      <c r="B34" s="24" t="s">
        <v>109</v>
      </c>
      <c r="C34" s="31"/>
      <c r="D34" s="24">
        <v>180</v>
      </c>
      <c r="E34" s="31"/>
      <c r="F34" s="28">
        <v>1.3214999999999999</v>
      </c>
      <c r="G34" s="31"/>
      <c r="H34" s="79">
        <f>(F34-$F$30)/($F$30)*(360/D34)</f>
        <v>-9.0764692534627629E-4</v>
      </c>
      <c r="I34" s="66"/>
      <c r="J34" s="116">
        <f t="shared" si="2"/>
        <v>15857.999999999998</v>
      </c>
      <c r="K34" s="67"/>
      <c r="L34" s="81">
        <f t="shared" si="3"/>
        <v>-7.2000000000025466</v>
      </c>
      <c r="M34" s="32"/>
      <c r="N34" s="2"/>
      <c r="O34" s="2"/>
      <c r="P34" s="2"/>
      <c r="Q34" s="2"/>
      <c r="R34" s="2"/>
      <c r="S34" s="2"/>
      <c r="T34" s="2"/>
      <c r="U34" s="2"/>
      <c r="V34" s="2"/>
      <c r="W34" s="2"/>
      <c r="X34" s="2"/>
      <c r="Y34" s="2"/>
    </row>
    <row r="35" spans="1:25" x14ac:dyDescent="0.25">
      <c r="A35" s="29"/>
      <c r="B35" s="24" t="s">
        <v>53</v>
      </c>
      <c r="C35" s="31"/>
      <c r="D35" s="24">
        <v>360</v>
      </c>
      <c r="E35" s="31"/>
      <c r="F35" s="28">
        <v>1.3193999999999999</v>
      </c>
      <c r="G35" s="31"/>
      <c r="H35" s="79">
        <f>(F35-$F$30)/($F$30)*(360/D35)</f>
        <v>-2.0422055820287018E-3</v>
      </c>
      <c r="I35" s="31"/>
      <c r="J35" s="116">
        <f t="shared" si="2"/>
        <v>15832.8</v>
      </c>
      <c r="K35" s="31"/>
      <c r="L35" s="81">
        <f t="shared" si="3"/>
        <v>-32.400000000001455</v>
      </c>
      <c r="M35" s="32"/>
      <c r="N35" s="2"/>
      <c r="O35" s="2"/>
      <c r="P35" s="2"/>
      <c r="Q35" s="2"/>
      <c r="R35" s="2"/>
      <c r="S35" s="2"/>
      <c r="T35" s="2"/>
      <c r="U35" s="2"/>
      <c r="V35" s="2"/>
      <c r="W35" s="2"/>
      <c r="X35" s="2"/>
      <c r="Y35" s="2"/>
    </row>
    <row r="36" spans="1:25" x14ac:dyDescent="0.25">
      <c r="A36" s="29"/>
      <c r="B36" s="24"/>
      <c r="C36" s="31"/>
      <c r="D36" s="24"/>
      <c r="E36" s="31"/>
      <c r="F36" s="31"/>
      <c r="G36" s="31"/>
      <c r="H36" s="57"/>
      <c r="I36" s="31"/>
      <c r="J36" s="58"/>
      <c r="K36" s="31"/>
      <c r="L36" s="58"/>
      <c r="M36" s="32"/>
      <c r="N36" s="2"/>
      <c r="O36" s="2"/>
      <c r="P36" s="2"/>
      <c r="Q36" s="2"/>
      <c r="R36" s="2"/>
      <c r="S36" s="2"/>
      <c r="T36" s="2"/>
      <c r="U36" s="2"/>
      <c r="V36" s="2"/>
      <c r="W36" s="2"/>
      <c r="X36" s="2"/>
      <c r="Y36" s="2"/>
    </row>
    <row r="37" spans="1:25" x14ac:dyDescent="0.25">
      <c r="A37" s="29"/>
      <c r="B37" s="225" t="s">
        <v>247</v>
      </c>
      <c r="C37" s="226"/>
      <c r="D37" s="226"/>
      <c r="E37" s="226"/>
      <c r="F37" s="226"/>
      <c r="G37" s="226"/>
      <c r="H37" s="226"/>
      <c r="I37" s="226"/>
      <c r="J37" s="226"/>
      <c r="K37" s="226"/>
      <c r="L37" s="226"/>
      <c r="M37" s="32"/>
      <c r="N37" s="2"/>
      <c r="O37" s="2"/>
      <c r="P37" s="2"/>
      <c r="Q37" s="2"/>
      <c r="R37" s="2"/>
      <c r="S37" s="2"/>
      <c r="T37" s="2"/>
      <c r="U37" s="2"/>
      <c r="V37" s="2"/>
      <c r="W37" s="2"/>
      <c r="X37" s="2"/>
      <c r="Y37" s="2"/>
    </row>
    <row r="38" spans="1:25" x14ac:dyDescent="0.25">
      <c r="A38" s="29"/>
      <c r="B38" s="226"/>
      <c r="C38" s="226"/>
      <c r="D38" s="226"/>
      <c r="E38" s="226"/>
      <c r="F38" s="226"/>
      <c r="G38" s="226"/>
      <c r="H38" s="226"/>
      <c r="I38" s="226"/>
      <c r="J38" s="226"/>
      <c r="K38" s="226"/>
      <c r="L38" s="226"/>
      <c r="M38" s="32"/>
      <c r="N38" s="2"/>
      <c r="O38" s="2"/>
      <c r="P38" s="2"/>
      <c r="Q38" s="2"/>
      <c r="R38" s="2"/>
      <c r="S38" s="2"/>
      <c r="T38" s="2"/>
      <c r="U38" s="2"/>
      <c r="V38" s="2"/>
      <c r="W38" s="2"/>
      <c r="X38" s="2"/>
      <c r="Y38" s="2"/>
    </row>
    <row r="39" spans="1:25" x14ac:dyDescent="0.25">
      <c r="A39" s="29"/>
      <c r="B39" s="226"/>
      <c r="C39" s="226"/>
      <c r="D39" s="226"/>
      <c r="E39" s="226"/>
      <c r="F39" s="226"/>
      <c r="G39" s="226"/>
      <c r="H39" s="226"/>
      <c r="I39" s="226"/>
      <c r="J39" s="226"/>
      <c r="K39" s="226"/>
      <c r="L39" s="226"/>
      <c r="M39" s="32"/>
      <c r="N39" s="2"/>
      <c r="O39" s="2"/>
      <c r="P39" s="2"/>
      <c r="Q39" s="2"/>
      <c r="R39" s="2"/>
      <c r="S39" s="2"/>
      <c r="T39" s="2"/>
      <c r="U39" s="2"/>
      <c r="V39" s="2"/>
      <c r="W39" s="2"/>
      <c r="X39" s="2"/>
      <c r="Y39" s="2"/>
    </row>
    <row r="40" spans="1:25" x14ac:dyDescent="0.25">
      <c r="A40" s="29"/>
      <c r="B40" s="226"/>
      <c r="C40" s="226"/>
      <c r="D40" s="226"/>
      <c r="E40" s="226"/>
      <c r="F40" s="226"/>
      <c r="G40" s="226"/>
      <c r="H40" s="226"/>
      <c r="I40" s="226"/>
      <c r="J40" s="226"/>
      <c r="K40" s="226"/>
      <c r="L40" s="226"/>
      <c r="M40" s="32"/>
      <c r="N40" s="2"/>
      <c r="O40" s="2"/>
      <c r="P40" s="2"/>
      <c r="Q40" s="2"/>
      <c r="R40" s="2"/>
      <c r="S40" s="2"/>
      <c r="T40" s="2"/>
      <c r="U40" s="2"/>
      <c r="V40" s="2"/>
      <c r="W40" s="2"/>
      <c r="X40" s="2"/>
      <c r="Y40" s="2"/>
    </row>
    <row r="41" spans="1:25" x14ac:dyDescent="0.25">
      <c r="A41" s="29"/>
      <c r="B41" s="226"/>
      <c r="C41" s="226"/>
      <c r="D41" s="226"/>
      <c r="E41" s="226"/>
      <c r="F41" s="226"/>
      <c r="G41" s="226"/>
      <c r="H41" s="226"/>
      <c r="I41" s="226"/>
      <c r="J41" s="226"/>
      <c r="K41" s="226"/>
      <c r="L41" s="226"/>
      <c r="M41" s="32"/>
      <c r="N41" s="2"/>
      <c r="O41" s="2"/>
      <c r="P41" s="2"/>
      <c r="Q41" s="2"/>
      <c r="R41" s="2"/>
      <c r="S41" s="2"/>
      <c r="T41" s="2"/>
      <c r="U41" s="2"/>
      <c r="V41" s="2"/>
      <c r="W41" s="2"/>
      <c r="X41" s="2"/>
      <c r="Y41" s="2"/>
    </row>
    <row r="42" spans="1:25" x14ac:dyDescent="0.25">
      <c r="A42" s="29"/>
      <c r="B42" s="227"/>
      <c r="C42" s="227"/>
      <c r="D42" s="227"/>
      <c r="E42" s="227"/>
      <c r="F42" s="227"/>
      <c r="G42" s="227"/>
      <c r="H42" s="227"/>
      <c r="I42" s="227"/>
      <c r="J42" s="227"/>
      <c r="K42" s="227"/>
      <c r="L42" s="227"/>
      <c r="M42" s="32"/>
      <c r="N42" s="2"/>
      <c r="O42" s="2"/>
      <c r="P42" s="2"/>
      <c r="Q42" s="2"/>
      <c r="R42" s="2"/>
      <c r="S42" s="2"/>
      <c r="T42" s="2"/>
      <c r="U42" s="2"/>
      <c r="V42" s="2"/>
      <c r="W42" s="2"/>
      <c r="X42" s="2"/>
      <c r="Y42" s="2"/>
    </row>
    <row r="43" spans="1:25" ht="13.8" thickBot="1" x14ac:dyDescent="0.3">
      <c r="A43" s="47"/>
      <c r="B43" s="48"/>
      <c r="C43" s="48"/>
      <c r="D43" s="48"/>
      <c r="E43" s="48"/>
      <c r="F43" s="48"/>
      <c r="G43" s="48"/>
      <c r="H43" s="48"/>
      <c r="I43" s="48"/>
      <c r="J43" s="48"/>
      <c r="K43" s="48"/>
      <c r="L43" s="48"/>
      <c r="M43" s="49"/>
      <c r="N43" s="2"/>
      <c r="O43" s="2"/>
      <c r="P43" s="2"/>
      <c r="Q43" s="2"/>
      <c r="R43" s="2"/>
      <c r="S43" s="2"/>
      <c r="T43" s="2"/>
      <c r="U43" s="2"/>
      <c r="V43" s="2"/>
      <c r="W43" s="2"/>
      <c r="X43" s="2"/>
      <c r="Y43" s="2"/>
    </row>
    <row r="44" spans="1:25" x14ac:dyDescent="0.25">
      <c r="O44" s="2"/>
      <c r="P44" s="2"/>
      <c r="Q44" s="2"/>
      <c r="R44" s="2"/>
      <c r="S44" s="2"/>
      <c r="T44" s="2"/>
      <c r="U44" s="2"/>
      <c r="V44" s="2"/>
      <c r="W44" s="2"/>
      <c r="X44" s="2"/>
      <c r="Y44" s="2"/>
    </row>
    <row r="45" spans="1:25" x14ac:dyDescent="0.25">
      <c r="O45" s="2"/>
      <c r="P45" s="2"/>
      <c r="Q45" s="2"/>
      <c r="R45" s="2"/>
      <c r="S45" s="2"/>
      <c r="T45" s="2"/>
      <c r="U45" s="2"/>
      <c r="V45" s="2"/>
      <c r="W45" s="2"/>
      <c r="X45" s="2"/>
      <c r="Y45" s="2"/>
    </row>
    <row r="46" spans="1:25" x14ac:dyDescent="0.25">
      <c r="O46" s="2"/>
      <c r="P46" s="2"/>
      <c r="Q46" s="2"/>
      <c r="R46" s="2"/>
      <c r="S46" s="2"/>
      <c r="T46" s="2"/>
      <c r="U46" s="2"/>
      <c r="V46" s="2"/>
      <c r="W46" s="2"/>
      <c r="X46" s="2"/>
      <c r="Y46" s="2"/>
    </row>
    <row r="47" spans="1:25" x14ac:dyDescent="0.25">
      <c r="O47" s="2"/>
      <c r="P47" s="2"/>
      <c r="Q47" s="2"/>
      <c r="R47" s="2"/>
      <c r="S47" s="2"/>
      <c r="T47" s="2"/>
      <c r="U47" s="2"/>
      <c r="V47" s="2"/>
      <c r="W47" s="2"/>
      <c r="X47" s="2"/>
      <c r="Y47" s="2"/>
    </row>
    <row r="48" spans="1:25" x14ac:dyDescent="0.25">
      <c r="O48" s="2"/>
      <c r="P48" s="2"/>
      <c r="Q48" s="2"/>
      <c r="R48" s="2"/>
      <c r="S48" s="2"/>
      <c r="T48" s="2"/>
      <c r="U48" s="2"/>
      <c r="V48" s="2"/>
      <c r="W48" s="2"/>
      <c r="X48" s="2"/>
      <c r="Y48" s="2"/>
    </row>
    <row r="49" spans="15:25" x14ac:dyDescent="0.25">
      <c r="O49" s="2"/>
      <c r="P49" s="2"/>
      <c r="Q49" s="2"/>
      <c r="R49" s="2"/>
      <c r="S49" s="2"/>
      <c r="T49" s="2"/>
      <c r="U49" s="2"/>
      <c r="V49" s="2"/>
      <c r="W49" s="2"/>
      <c r="X49" s="2"/>
      <c r="Y49" s="2"/>
    </row>
    <row r="50" spans="15:25" x14ac:dyDescent="0.25">
      <c r="O50" s="2"/>
      <c r="P50" s="2"/>
      <c r="Q50" s="2"/>
      <c r="R50" s="2"/>
      <c r="S50" s="2"/>
      <c r="T50" s="2"/>
      <c r="U50" s="2"/>
      <c r="V50" s="2"/>
      <c r="W50" s="2"/>
      <c r="X50" s="2"/>
      <c r="Y50" s="2"/>
    </row>
    <row r="51" spans="15:25" x14ac:dyDescent="0.25">
      <c r="O51" s="2"/>
      <c r="P51" s="2"/>
      <c r="Q51" s="2"/>
      <c r="R51" s="2"/>
      <c r="S51" s="2"/>
      <c r="T51" s="2"/>
      <c r="U51" s="2"/>
      <c r="V51" s="2"/>
      <c r="W51" s="2"/>
      <c r="X51" s="2"/>
      <c r="Y51" s="2"/>
    </row>
    <row r="52" spans="15:25" x14ac:dyDescent="0.25">
      <c r="O52" s="2"/>
      <c r="P52" s="2"/>
      <c r="Q52" s="2"/>
      <c r="R52" s="2"/>
      <c r="S52" s="2"/>
      <c r="T52" s="2"/>
      <c r="U52" s="2"/>
      <c r="V52" s="2"/>
      <c r="W52" s="2"/>
      <c r="X52" s="2"/>
      <c r="Y52" s="2"/>
    </row>
    <row r="53" spans="15:25" x14ac:dyDescent="0.25">
      <c r="O53" s="2"/>
      <c r="P53" s="2"/>
      <c r="Q53" s="2"/>
      <c r="R53" s="2"/>
      <c r="S53" s="2"/>
      <c r="T53" s="2"/>
      <c r="U53" s="2"/>
      <c r="V53" s="2"/>
      <c r="W53" s="2"/>
      <c r="X53" s="2"/>
      <c r="Y53" s="2"/>
    </row>
    <row r="54" spans="15:25" x14ac:dyDescent="0.25">
      <c r="O54" s="2"/>
      <c r="P54" s="2"/>
      <c r="Q54" s="2"/>
      <c r="R54" s="2"/>
      <c r="S54" s="2"/>
      <c r="T54" s="2"/>
      <c r="U54" s="2"/>
      <c r="V54" s="2"/>
      <c r="W54" s="2"/>
      <c r="X54" s="2"/>
      <c r="Y54" s="2"/>
    </row>
    <row r="55" spans="15:25" x14ac:dyDescent="0.25">
      <c r="O55" s="2"/>
      <c r="P55" s="2"/>
      <c r="Q55" s="2"/>
      <c r="R55" s="2"/>
      <c r="S55" s="2"/>
      <c r="T55" s="2"/>
      <c r="U55" s="2"/>
      <c r="V55" s="2"/>
      <c r="W55" s="2"/>
      <c r="X55" s="2"/>
      <c r="Y55" s="2"/>
    </row>
    <row r="56" spans="15:25" x14ac:dyDescent="0.25">
      <c r="O56" s="2"/>
      <c r="P56" s="2"/>
      <c r="Q56" s="2"/>
      <c r="R56" s="2"/>
      <c r="S56" s="2"/>
      <c r="T56" s="2"/>
      <c r="U56" s="2"/>
      <c r="V56" s="2"/>
      <c r="W56" s="2"/>
      <c r="X56" s="2"/>
      <c r="Y56" s="2"/>
    </row>
    <row r="57" spans="15:25" x14ac:dyDescent="0.25">
      <c r="O57" s="2"/>
      <c r="P57" s="2"/>
      <c r="Q57" s="2"/>
      <c r="R57" s="2"/>
      <c r="S57" s="2"/>
      <c r="T57" s="2"/>
      <c r="U57" s="2"/>
      <c r="V57" s="2"/>
      <c r="W57" s="2"/>
      <c r="X57" s="2"/>
      <c r="Y57" s="2"/>
    </row>
    <row r="58" spans="15:25" x14ac:dyDescent="0.25">
      <c r="O58" s="2"/>
      <c r="P58" s="2"/>
      <c r="Q58" s="2"/>
      <c r="R58" s="2"/>
      <c r="S58" s="2"/>
      <c r="T58" s="2"/>
      <c r="U58" s="2"/>
      <c r="V58" s="2"/>
      <c r="W58" s="2"/>
      <c r="X58" s="2"/>
      <c r="Y58" s="2"/>
    </row>
    <row r="59" spans="15:25" x14ac:dyDescent="0.25">
      <c r="O59" s="2"/>
      <c r="P59" s="2"/>
      <c r="Q59" s="2"/>
      <c r="R59" s="2"/>
      <c r="S59" s="2"/>
      <c r="T59" s="2"/>
      <c r="U59" s="2"/>
      <c r="V59" s="2"/>
      <c r="W59" s="2"/>
      <c r="X59" s="2"/>
      <c r="Y59" s="2"/>
    </row>
    <row r="60" spans="15:25" x14ac:dyDescent="0.25">
      <c r="O60" s="2"/>
      <c r="P60" s="2"/>
      <c r="Q60" s="2"/>
      <c r="R60" s="2"/>
      <c r="S60" s="2"/>
      <c r="T60" s="2"/>
      <c r="U60" s="2"/>
      <c r="V60" s="2"/>
      <c r="W60" s="2"/>
      <c r="X60" s="2"/>
      <c r="Y60" s="2"/>
    </row>
    <row r="61" spans="15:25" x14ac:dyDescent="0.25">
      <c r="O61" s="2"/>
      <c r="P61" s="2"/>
      <c r="Q61" s="2"/>
      <c r="R61" s="2"/>
      <c r="S61" s="2"/>
      <c r="T61" s="2"/>
      <c r="U61" s="2"/>
      <c r="V61" s="2"/>
      <c r="W61" s="2"/>
      <c r="X61" s="2"/>
      <c r="Y61" s="2"/>
    </row>
    <row r="62" spans="15:25" x14ac:dyDescent="0.25">
      <c r="O62" s="2"/>
      <c r="P62" s="2"/>
      <c r="Q62" s="2"/>
      <c r="R62" s="2"/>
      <c r="S62" s="2"/>
      <c r="T62" s="2"/>
      <c r="U62" s="2"/>
      <c r="V62" s="2"/>
      <c r="W62" s="2"/>
      <c r="X62" s="2"/>
      <c r="Y62" s="2"/>
    </row>
    <row r="63" spans="15:25" x14ac:dyDescent="0.25">
      <c r="O63" s="2"/>
      <c r="P63" s="2"/>
      <c r="Q63" s="2"/>
      <c r="R63" s="2"/>
      <c r="S63" s="2"/>
      <c r="T63" s="2"/>
      <c r="U63" s="2"/>
      <c r="V63" s="2"/>
      <c r="W63" s="2"/>
      <c r="X63" s="2"/>
      <c r="Y63" s="2"/>
    </row>
    <row r="64" spans="15:25" x14ac:dyDescent="0.25">
      <c r="O64" s="2"/>
      <c r="P64" s="2"/>
      <c r="Q64" s="2"/>
      <c r="R64" s="2"/>
      <c r="S64" s="2"/>
      <c r="T64" s="2"/>
      <c r="U64" s="2"/>
      <c r="V64" s="2"/>
      <c r="W64" s="2"/>
      <c r="X64" s="2"/>
      <c r="Y64" s="2"/>
    </row>
    <row r="65" spans="15:32" x14ac:dyDescent="0.25">
      <c r="O65" s="2"/>
      <c r="P65" s="2"/>
      <c r="Q65" s="2"/>
      <c r="R65" s="2"/>
      <c r="S65" s="2"/>
      <c r="T65" s="2"/>
      <c r="U65" s="2"/>
      <c r="V65" s="2"/>
      <c r="W65" s="2"/>
      <c r="X65" s="2"/>
      <c r="Y65" s="2"/>
    </row>
    <row r="66" spans="15:32" x14ac:dyDescent="0.25">
      <c r="O66" s="2"/>
      <c r="P66" s="2"/>
      <c r="Q66" s="2"/>
      <c r="R66" s="2"/>
      <c r="S66" s="2"/>
      <c r="T66" s="2"/>
      <c r="U66" s="2"/>
      <c r="V66" s="2"/>
      <c r="W66" s="2"/>
      <c r="X66" s="2"/>
      <c r="Y66" s="2"/>
    </row>
    <row r="70" spans="15:32" ht="13.8" thickBot="1" x14ac:dyDescent="0.3"/>
    <row r="71" spans="15:32" ht="8.1" customHeight="1" x14ac:dyDescent="0.25">
      <c r="Z71" s="50"/>
      <c r="AA71" s="51"/>
      <c r="AB71" s="51"/>
      <c r="AC71" s="51"/>
      <c r="AD71" s="51"/>
      <c r="AE71" s="51"/>
      <c r="AF71" s="52"/>
    </row>
    <row r="72" spans="15:32" x14ac:dyDescent="0.25">
      <c r="Z72" s="29"/>
      <c r="AA72" s="22" t="s">
        <v>48</v>
      </c>
      <c r="AB72" s="24"/>
      <c r="AC72" s="23" t="s">
        <v>196</v>
      </c>
      <c r="AD72" s="24"/>
      <c r="AE72" s="23" t="s">
        <v>184</v>
      </c>
      <c r="AF72" s="32"/>
    </row>
    <row r="73" spans="15:32" x14ac:dyDescent="0.25">
      <c r="Z73" s="29"/>
      <c r="AA73" s="24" t="s">
        <v>58</v>
      </c>
      <c r="AB73" s="24"/>
      <c r="AC73" s="28">
        <v>1.383</v>
      </c>
      <c r="AD73" s="104"/>
      <c r="AE73" s="63">
        <v>1.4389000000000001</v>
      </c>
      <c r="AF73" s="32"/>
    </row>
    <row r="74" spans="15:32" x14ac:dyDescent="0.25">
      <c r="Z74" s="29"/>
      <c r="AA74" s="24" t="s">
        <v>49</v>
      </c>
      <c r="AB74" s="24"/>
      <c r="AC74" s="28">
        <v>1.3839999999999999</v>
      </c>
      <c r="AD74" s="104"/>
      <c r="AE74" s="63">
        <v>1.444</v>
      </c>
      <c r="AF74" s="32"/>
    </row>
    <row r="75" spans="15:32" x14ac:dyDescent="0.25">
      <c r="Z75" s="29"/>
      <c r="AA75" s="24" t="s">
        <v>50</v>
      </c>
      <c r="AB75" s="24"/>
      <c r="AC75" s="28">
        <v>1.3844000000000001</v>
      </c>
      <c r="AD75" s="104"/>
      <c r="AE75" s="28">
        <v>1.44</v>
      </c>
      <c r="AF75" s="32"/>
    </row>
    <row r="76" spans="15:32" x14ac:dyDescent="0.25">
      <c r="Z76" s="29"/>
      <c r="AA76" s="24" t="s">
        <v>51</v>
      </c>
      <c r="AB76" s="24"/>
      <c r="AC76" s="28">
        <v>1.385</v>
      </c>
      <c r="AD76" s="104"/>
      <c r="AE76" s="28">
        <v>1.4402999999999999</v>
      </c>
      <c r="AF76" s="32"/>
    </row>
    <row r="77" spans="15:32" x14ac:dyDescent="0.25">
      <c r="Z77" s="29"/>
      <c r="AA77" s="24" t="s">
        <v>109</v>
      </c>
      <c r="AB77" s="24"/>
      <c r="AC77" s="28">
        <v>1.387</v>
      </c>
      <c r="AD77" s="104"/>
      <c r="AE77" s="28">
        <v>1.4407000000000001</v>
      </c>
      <c r="AF77" s="32"/>
    </row>
    <row r="78" spans="15:32" x14ac:dyDescent="0.25">
      <c r="Z78" s="29"/>
      <c r="AA78" s="24" t="s">
        <v>53</v>
      </c>
      <c r="AB78" s="24"/>
      <c r="AC78" s="28">
        <v>1.3918999999999999</v>
      </c>
      <c r="AD78" s="104"/>
      <c r="AE78" s="28">
        <v>1.4408000000000001</v>
      </c>
      <c r="AF78" s="32"/>
    </row>
    <row r="79" spans="15:32" ht="8.1" customHeight="1" thickBot="1" x14ac:dyDescent="0.3">
      <c r="Z79" s="47"/>
      <c r="AA79" s="48"/>
      <c r="AB79" s="48"/>
      <c r="AC79" s="48"/>
      <c r="AD79" s="48"/>
      <c r="AE79" s="105"/>
      <c r="AF79" s="49"/>
    </row>
  </sheetData>
  <mergeCells count="3">
    <mergeCell ref="B2:L2"/>
    <mergeCell ref="B37:L42"/>
    <mergeCell ref="B4:L7"/>
  </mergeCells>
  <phoneticPr fontId="0" type="noConversion"/>
  <printOptions horizontalCentered="1"/>
  <pageMargins left="0.75" right="0.75" top="1" bottom="1" header="0.5" footer="0.5"/>
  <pageSetup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heetViews>
  <sheetFormatPr defaultRowHeight="13.2" x14ac:dyDescent="0.25"/>
  <cols>
    <col min="1" max="1" width="2.77734375" customWidth="1"/>
    <col min="2" max="2" width="54.77734375" customWidth="1"/>
    <col min="3" max="3" width="2.77734375" customWidth="1"/>
    <col min="4" max="4" width="20.77734375" customWidth="1"/>
    <col min="5" max="5" width="2.77734375" customWidth="1"/>
  </cols>
  <sheetData>
    <row r="1" spans="1:11" x14ac:dyDescent="0.25">
      <c r="A1" s="50"/>
      <c r="B1" s="51"/>
      <c r="C1" s="51"/>
      <c r="D1" s="51"/>
      <c r="E1" s="52"/>
    </row>
    <row r="2" spans="1:11" ht="15.6" x14ac:dyDescent="0.25">
      <c r="A2" s="1"/>
      <c r="B2" s="220" t="s">
        <v>326</v>
      </c>
      <c r="C2" s="220"/>
      <c r="D2" s="220"/>
      <c r="E2" s="3"/>
    </row>
    <row r="3" spans="1:11" x14ac:dyDescent="0.25">
      <c r="A3" s="29"/>
      <c r="B3" s="30"/>
      <c r="C3" s="31"/>
      <c r="D3" s="31"/>
      <c r="E3" s="32"/>
    </row>
    <row r="4" spans="1:11" ht="12.75" customHeight="1" x14ac:dyDescent="0.25">
      <c r="A4" s="29"/>
      <c r="B4" s="248" t="s">
        <v>314</v>
      </c>
      <c r="C4" s="249"/>
      <c r="D4" s="249"/>
      <c r="E4" s="32"/>
    </row>
    <row r="5" spans="1:11" x14ac:dyDescent="0.25">
      <c r="A5" s="29"/>
      <c r="B5" s="249"/>
      <c r="C5" s="249"/>
      <c r="D5" s="249"/>
      <c r="E5" s="32"/>
    </row>
    <row r="6" spans="1:11" x14ac:dyDescent="0.25">
      <c r="A6" s="29"/>
      <c r="B6" s="249"/>
      <c r="C6" s="249"/>
      <c r="D6" s="249"/>
      <c r="E6" s="32"/>
    </row>
    <row r="7" spans="1:11" ht="13.8" thickBot="1" x14ac:dyDescent="0.3">
      <c r="A7" s="29"/>
      <c r="B7" s="96"/>
      <c r="C7" s="96"/>
      <c r="D7" s="96"/>
      <c r="E7" s="32"/>
    </row>
    <row r="8" spans="1:11" x14ac:dyDescent="0.25">
      <c r="A8" s="29"/>
      <c r="B8" s="193" t="s">
        <v>258</v>
      </c>
      <c r="C8" s="193"/>
      <c r="D8" s="217" t="s">
        <v>351</v>
      </c>
      <c r="E8" s="32"/>
      <c r="I8" s="141"/>
    </row>
    <row r="9" spans="1:11" x14ac:dyDescent="0.25">
      <c r="A9" s="29"/>
      <c r="B9" s="147" t="s">
        <v>259</v>
      </c>
      <c r="C9" s="147"/>
      <c r="D9" s="218" t="s">
        <v>349</v>
      </c>
      <c r="E9" s="32"/>
      <c r="I9" s="141"/>
    </row>
    <row r="10" spans="1:11" ht="13.8" thickBot="1" x14ac:dyDescent="0.3">
      <c r="A10" s="29"/>
      <c r="B10" s="194" t="s">
        <v>261</v>
      </c>
      <c r="C10" s="194"/>
      <c r="D10" s="219" t="s">
        <v>350</v>
      </c>
      <c r="E10" s="32"/>
      <c r="I10" s="141"/>
    </row>
    <row r="11" spans="1:11" x14ac:dyDescent="0.25">
      <c r="A11" s="29"/>
      <c r="B11" s="96"/>
      <c r="C11" s="96"/>
      <c r="D11" s="96"/>
      <c r="E11" s="32"/>
    </row>
    <row r="12" spans="1:11" x14ac:dyDescent="0.25">
      <c r="A12" s="29"/>
      <c r="B12" s="22" t="s">
        <v>1</v>
      </c>
      <c r="C12" s="31"/>
      <c r="D12" s="23" t="s">
        <v>93</v>
      </c>
      <c r="E12" s="32"/>
    </row>
    <row r="13" spans="1:11" x14ac:dyDescent="0.25">
      <c r="A13" s="29"/>
      <c r="B13" s="53" t="s">
        <v>264</v>
      </c>
      <c r="C13" s="31"/>
      <c r="D13" s="63">
        <v>1.9323999999999999</v>
      </c>
      <c r="E13" s="32"/>
      <c r="K13" s="141"/>
    </row>
    <row r="14" spans="1:11" x14ac:dyDescent="0.25">
      <c r="A14" s="29"/>
      <c r="B14" s="53" t="s">
        <v>263</v>
      </c>
      <c r="C14" s="31"/>
      <c r="D14" s="28">
        <v>1.9404999999999999</v>
      </c>
      <c r="E14" s="32"/>
    </row>
    <row r="15" spans="1:11" x14ac:dyDescent="0.25">
      <c r="A15" s="29"/>
      <c r="B15" s="53" t="s">
        <v>260</v>
      </c>
      <c r="C15" s="31"/>
      <c r="D15" s="28">
        <v>0.26667000000000002</v>
      </c>
      <c r="E15" s="32"/>
    </row>
    <row r="16" spans="1:11" x14ac:dyDescent="0.25">
      <c r="A16" s="29"/>
      <c r="B16" s="31" t="s">
        <v>42</v>
      </c>
      <c r="C16" s="31"/>
      <c r="D16" s="72">
        <v>1000000</v>
      </c>
      <c r="E16" s="32"/>
    </row>
    <row r="17" spans="1:5" x14ac:dyDescent="0.25">
      <c r="A17" s="29"/>
      <c r="B17" s="31"/>
      <c r="C17" s="31"/>
      <c r="D17" s="28"/>
      <c r="E17" s="32"/>
    </row>
    <row r="18" spans="1:5" x14ac:dyDescent="0.25">
      <c r="A18" s="29"/>
      <c r="B18" s="22" t="s">
        <v>269</v>
      </c>
      <c r="C18" s="31"/>
      <c r="D18" s="28"/>
      <c r="E18" s="32"/>
    </row>
    <row r="19" spans="1:5" x14ac:dyDescent="0.25">
      <c r="A19" s="29"/>
      <c r="B19" s="31" t="s">
        <v>100</v>
      </c>
      <c r="C19" s="31"/>
      <c r="D19" s="73">
        <f>D16</f>
        <v>1000000</v>
      </c>
      <c r="E19" s="32"/>
    </row>
    <row r="20" spans="1:5" x14ac:dyDescent="0.25">
      <c r="A20" s="29"/>
      <c r="B20" s="53" t="s">
        <v>262</v>
      </c>
      <c r="C20" s="31"/>
      <c r="D20" s="204">
        <f>D19/D15</f>
        <v>3749953.12558593</v>
      </c>
      <c r="E20" s="32"/>
    </row>
    <row r="21" spans="1:5" x14ac:dyDescent="0.25">
      <c r="A21" s="29"/>
      <c r="B21" s="53" t="s">
        <v>271</v>
      </c>
      <c r="C21" s="31"/>
      <c r="D21" s="205">
        <f>D20/D14</f>
        <v>1932467.4700262458</v>
      </c>
      <c r="E21" s="32"/>
    </row>
    <row r="22" spans="1:5" x14ac:dyDescent="0.25">
      <c r="A22" s="29"/>
      <c r="B22" s="53" t="s">
        <v>270</v>
      </c>
      <c r="C22" s="31"/>
      <c r="D22" s="73">
        <f>D21*D13</f>
        <v>3734300.1390787172</v>
      </c>
      <c r="E22" s="32"/>
    </row>
    <row r="23" spans="1:5" x14ac:dyDescent="0.25">
      <c r="A23" s="29"/>
      <c r="B23" s="31" t="s">
        <v>104</v>
      </c>
      <c r="C23" s="31"/>
      <c r="D23" s="125">
        <f>D22-D19</f>
        <v>2734300.1390787172</v>
      </c>
      <c r="E23" s="32"/>
    </row>
    <row r="24" spans="1:5" x14ac:dyDescent="0.25">
      <c r="A24" s="29"/>
      <c r="B24" s="31"/>
      <c r="C24" s="31"/>
      <c r="D24" s="28"/>
      <c r="E24" s="32"/>
    </row>
    <row r="25" spans="1:5" x14ac:dyDescent="0.25">
      <c r="A25" s="29"/>
      <c r="B25" s="22" t="s">
        <v>268</v>
      </c>
      <c r="C25" s="31"/>
      <c r="D25" s="28"/>
      <c r="E25" s="32"/>
    </row>
    <row r="26" spans="1:5" x14ac:dyDescent="0.25">
      <c r="A26" s="29"/>
      <c r="B26" s="31" t="s">
        <v>100</v>
      </c>
      <c r="C26" s="31"/>
      <c r="D26" s="73">
        <f>D16</f>
        <v>1000000</v>
      </c>
      <c r="E26" s="32"/>
    </row>
    <row r="27" spans="1:5" x14ac:dyDescent="0.25">
      <c r="A27" s="29"/>
      <c r="B27" s="53" t="s">
        <v>265</v>
      </c>
      <c r="C27" s="31"/>
      <c r="D27" s="206">
        <f>D26/D13</f>
        <v>517491.20264955499</v>
      </c>
      <c r="E27" s="32"/>
    </row>
    <row r="28" spans="1:5" x14ac:dyDescent="0.25">
      <c r="A28" s="29"/>
      <c r="B28" s="53" t="s">
        <v>266</v>
      </c>
      <c r="C28" s="31"/>
      <c r="D28" s="207">
        <f>D27*D14</f>
        <v>1004191.6787414614</v>
      </c>
      <c r="E28" s="32"/>
    </row>
    <row r="29" spans="1:5" x14ac:dyDescent="0.25">
      <c r="A29" s="29"/>
      <c r="B29" s="53" t="s">
        <v>267</v>
      </c>
      <c r="C29" s="31"/>
      <c r="D29" s="73">
        <f>D28*D15</f>
        <v>267787.79496998549</v>
      </c>
      <c r="E29" s="32"/>
    </row>
    <row r="30" spans="1:5" x14ac:dyDescent="0.25">
      <c r="A30" s="29"/>
      <c r="B30" s="31" t="s">
        <v>104</v>
      </c>
      <c r="C30" s="31"/>
      <c r="D30" s="125">
        <f>D29-D26</f>
        <v>-732212.20503001451</v>
      </c>
      <c r="E30" s="32"/>
    </row>
    <row r="31" spans="1:5" x14ac:dyDescent="0.25">
      <c r="A31" s="29"/>
      <c r="B31" s="31"/>
      <c r="C31" s="31"/>
      <c r="D31" s="31"/>
      <c r="E31" s="32"/>
    </row>
    <row r="32" spans="1:5" x14ac:dyDescent="0.25">
      <c r="A32" s="29"/>
      <c r="B32" s="53" t="s">
        <v>250</v>
      </c>
      <c r="C32" s="31"/>
      <c r="D32" s="31"/>
      <c r="E32" s="32"/>
    </row>
    <row r="33" spans="1:5" ht="13.8" thickBot="1" x14ac:dyDescent="0.3">
      <c r="A33" s="47"/>
      <c r="B33" s="48"/>
      <c r="C33" s="48"/>
      <c r="D33" s="48"/>
      <c r="E33" s="49"/>
    </row>
  </sheetData>
  <mergeCells count="2">
    <mergeCell ref="B2:D2"/>
    <mergeCell ref="B4:D6"/>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workbookViewId="0"/>
  </sheetViews>
  <sheetFormatPr defaultRowHeight="13.2" x14ac:dyDescent="0.25"/>
  <cols>
    <col min="1" max="1" width="2.77734375" customWidth="1"/>
    <col min="2" max="2" width="14.77734375" customWidth="1"/>
    <col min="3" max="3" width="2.77734375" customWidth="1"/>
    <col min="4" max="4" width="14.77734375" customWidth="1"/>
    <col min="5" max="5" width="2.77734375" customWidth="1"/>
    <col min="6" max="6" width="14.77734375" customWidth="1"/>
    <col min="7" max="7" width="2.77734375" customWidth="1"/>
    <col min="8" max="8" width="14.77734375" customWidth="1"/>
    <col min="9" max="9" width="2.77734375" customWidth="1"/>
    <col min="10" max="10" width="14.77734375" customWidth="1"/>
    <col min="11" max="11" width="2.77734375" customWidth="1"/>
    <col min="12" max="12" width="14.77734375" customWidth="1"/>
    <col min="13" max="13" width="2.77734375" customWidth="1"/>
    <col min="25" max="25" width="2.77734375" customWidth="1"/>
    <col min="29" max="29" width="2.77734375" customWidth="1"/>
  </cols>
  <sheetData>
    <row r="1" spans="1:16" x14ac:dyDescent="0.25">
      <c r="A1" s="50"/>
      <c r="B1" s="51"/>
      <c r="C1" s="51"/>
      <c r="D1" s="51"/>
      <c r="E1" s="51"/>
      <c r="F1" s="51"/>
      <c r="G1" s="51"/>
      <c r="H1" s="51"/>
      <c r="I1" s="51"/>
      <c r="J1" s="51"/>
      <c r="K1" s="51"/>
      <c r="L1" s="51"/>
      <c r="M1" s="16"/>
    </row>
    <row r="2" spans="1:16" ht="15.6" x14ac:dyDescent="0.25">
      <c r="A2" s="1"/>
      <c r="B2" s="220" t="s">
        <v>334</v>
      </c>
      <c r="C2" s="220"/>
      <c r="D2" s="220"/>
      <c r="E2" s="220"/>
      <c r="F2" s="220"/>
      <c r="G2" s="231"/>
      <c r="H2" s="231"/>
      <c r="I2" s="231"/>
      <c r="J2" s="231"/>
      <c r="K2" s="231"/>
      <c r="L2" s="231"/>
      <c r="M2" s="3"/>
    </row>
    <row r="3" spans="1:16" x14ac:dyDescent="0.25">
      <c r="A3" s="29"/>
      <c r="B3" s="30"/>
      <c r="C3" s="31"/>
      <c r="D3" s="30"/>
      <c r="E3" s="31"/>
      <c r="F3" s="31"/>
      <c r="G3" s="31"/>
      <c r="H3" s="31"/>
      <c r="I3" s="31"/>
      <c r="J3" s="31"/>
      <c r="K3" s="31"/>
      <c r="L3" s="31"/>
      <c r="M3" s="32"/>
    </row>
    <row r="4" spans="1:16" x14ac:dyDescent="0.25">
      <c r="A4" s="29"/>
      <c r="B4" s="232" t="s">
        <v>303</v>
      </c>
      <c r="C4" s="230"/>
      <c r="D4" s="230"/>
      <c r="E4" s="230"/>
      <c r="F4" s="230"/>
      <c r="G4" s="230"/>
      <c r="H4" s="230"/>
      <c r="I4" s="230"/>
      <c r="J4" s="230"/>
      <c r="K4" s="230"/>
      <c r="L4" s="230"/>
      <c r="M4" s="32"/>
    </row>
    <row r="5" spans="1:16" x14ac:dyDescent="0.25">
      <c r="A5" s="29"/>
      <c r="B5" s="230"/>
      <c r="C5" s="230"/>
      <c r="D5" s="230"/>
      <c r="E5" s="230"/>
      <c r="F5" s="230"/>
      <c r="G5" s="230"/>
      <c r="H5" s="230"/>
      <c r="I5" s="230"/>
      <c r="J5" s="230"/>
      <c r="K5" s="230"/>
      <c r="L5" s="230"/>
      <c r="M5" s="32"/>
    </row>
    <row r="6" spans="1:16" x14ac:dyDescent="0.25">
      <c r="A6" s="29"/>
      <c r="B6" s="96"/>
      <c r="C6" s="96"/>
      <c r="D6" s="96"/>
      <c r="E6" s="96"/>
      <c r="F6" s="96"/>
      <c r="G6" s="96"/>
      <c r="H6" s="96"/>
      <c r="I6" s="96"/>
      <c r="J6" s="96"/>
      <c r="K6" s="96"/>
      <c r="L6" s="96"/>
      <c r="M6" s="32"/>
    </row>
    <row r="7" spans="1:16" ht="27" thickBot="1" x14ac:dyDescent="0.3">
      <c r="A7" s="29"/>
      <c r="B7" s="170" t="s">
        <v>48</v>
      </c>
      <c r="C7" s="170"/>
      <c r="D7" s="171" t="s">
        <v>235</v>
      </c>
      <c r="E7" s="172"/>
      <c r="F7" s="171" t="s">
        <v>236</v>
      </c>
      <c r="G7" s="96"/>
      <c r="H7" s="96"/>
      <c r="I7" s="96"/>
      <c r="J7" s="96"/>
      <c r="K7" s="96"/>
      <c r="L7" s="96"/>
      <c r="M7" s="32"/>
    </row>
    <row r="8" spans="1:16" x14ac:dyDescent="0.25">
      <c r="A8" s="29"/>
      <c r="B8" s="140" t="s">
        <v>58</v>
      </c>
      <c r="C8" s="140"/>
      <c r="D8" s="174">
        <v>85.41</v>
      </c>
      <c r="E8" s="174"/>
      <c r="F8" s="174">
        <v>85.46</v>
      </c>
      <c r="G8" s="96"/>
      <c r="H8" s="96"/>
      <c r="I8" s="96"/>
      <c r="J8" s="96"/>
      <c r="K8" s="96"/>
      <c r="L8" s="96"/>
      <c r="M8" s="32"/>
    </row>
    <row r="9" spans="1:16" x14ac:dyDescent="0.25">
      <c r="A9" s="29"/>
      <c r="B9" s="150" t="s">
        <v>49</v>
      </c>
      <c r="C9" s="150"/>
      <c r="D9" s="175">
        <v>85.02</v>
      </c>
      <c r="E9" s="175"/>
      <c r="F9" s="175">
        <v>85.05</v>
      </c>
      <c r="G9" s="96"/>
      <c r="H9" s="96"/>
      <c r="I9" s="96"/>
      <c r="J9" s="96"/>
      <c r="K9" s="96"/>
      <c r="L9" s="96"/>
      <c r="M9" s="32"/>
    </row>
    <row r="10" spans="1:16" x14ac:dyDescent="0.25">
      <c r="A10" s="29"/>
      <c r="B10" s="150" t="s">
        <v>50</v>
      </c>
      <c r="C10" s="150"/>
      <c r="D10" s="175">
        <v>84.86</v>
      </c>
      <c r="E10" s="175"/>
      <c r="F10" s="175">
        <v>84.9</v>
      </c>
      <c r="G10" s="96"/>
      <c r="H10" s="96"/>
      <c r="I10" s="96"/>
      <c r="J10" s="96"/>
      <c r="K10" s="96"/>
      <c r="L10" s="96"/>
      <c r="M10" s="32"/>
    </row>
    <row r="11" spans="1:16" x14ac:dyDescent="0.25">
      <c r="A11" s="29"/>
      <c r="B11" s="150" t="s">
        <v>51</v>
      </c>
      <c r="C11" s="150"/>
      <c r="D11" s="175">
        <v>84.37</v>
      </c>
      <c r="E11" s="175"/>
      <c r="F11" s="175">
        <v>84.42</v>
      </c>
      <c r="G11" s="96"/>
      <c r="H11" s="96"/>
      <c r="I11" s="96"/>
      <c r="J11" s="96"/>
      <c r="K11" s="96"/>
      <c r="L11" s="96"/>
      <c r="M11" s="32"/>
    </row>
    <row r="12" spans="1:16" x14ac:dyDescent="0.25">
      <c r="A12" s="29"/>
      <c r="B12" s="150" t="s">
        <v>52</v>
      </c>
      <c r="C12" s="150"/>
      <c r="D12" s="175">
        <v>83.17</v>
      </c>
      <c r="E12" s="175"/>
      <c r="F12" s="175">
        <v>83.2</v>
      </c>
      <c r="G12" s="96"/>
      <c r="H12" s="96"/>
      <c r="I12" s="96"/>
      <c r="J12" s="96"/>
      <c r="K12" s="96"/>
      <c r="L12" s="96"/>
      <c r="M12" s="32"/>
      <c r="O12" s="183"/>
      <c r="P12" s="184"/>
    </row>
    <row r="13" spans="1:16" x14ac:dyDescent="0.25">
      <c r="A13" s="29"/>
      <c r="B13" s="150" t="s">
        <v>53</v>
      </c>
      <c r="C13" s="150"/>
      <c r="D13" s="175">
        <v>82.87</v>
      </c>
      <c r="E13" s="175"/>
      <c r="F13" s="175">
        <v>82.91</v>
      </c>
      <c r="G13" s="96"/>
      <c r="H13" s="96"/>
      <c r="I13" s="96"/>
      <c r="J13" s="96"/>
      <c r="K13" s="96"/>
      <c r="L13" s="96"/>
      <c r="M13" s="32"/>
    </row>
    <row r="14" spans="1:16" ht="13.8" thickBot="1" x14ac:dyDescent="0.3">
      <c r="A14" s="29"/>
      <c r="B14" s="142" t="s">
        <v>54</v>
      </c>
      <c r="C14" s="142"/>
      <c r="D14" s="176">
        <v>81.790000000000006</v>
      </c>
      <c r="E14" s="176"/>
      <c r="F14" s="176">
        <v>81.819999999999993</v>
      </c>
      <c r="G14" s="96"/>
      <c r="H14" s="96"/>
      <c r="I14" s="96"/>
      <c r="J14" s="96"/>
      <c r="K14" s="96"/>
      <c r="L14" s="96"/>
      <c r="M14" s="32"/>
    </row>
    <row r="15" spans="1:16" x14ac:dyDescent="0.25">
      <c r="A15" s="29"/>
      <c r="B15" s="96"/>
      <c r="C15" s="96"/>
      <c r="D15" s="96"/>
      <c r="E15" s="96"/>
      <c r="F15" s="96"/>
      <c r="G15" s="96"/>
      <c r="H15" s="96"/>
      <c r="I15" s="96"/>
      <c r="J15" s="96"/>
      <c r="K15" s="96"/>
      <c r="L15" s="96"/>
      <c r="M15" s="32"/>
    </row>
    <row r="16" spans="1:16" x14ac:dyDescent="0.25">
      <c r="A16" s="29"/>
      <c r="B16" s="53" t="s">
        <v>290</v>
      </c>
      <c r="C16" s="96"/>
      <c r="D16" s="96"/>
      <c r="E16" s="96"/>
      <c r="F16" s="96"/>
      <c r="G16" s="96"/>
      <c r="H16" s="96"/>
      <c r="I16" s="96"/>
      <c r="J16" s="96"/>
      <c r="K16" s="96"/>
      <c r="L16" s="96"/>
      <c r="M16" s="32"/>
    </row>
    <row r="17" spans="1:16" x14ac:dyDescent="0.25">
      <c r="A17" s="29"/>
      <c r="B17" s="53" t="s">
        <v>291</v>
      </c>
      <c r="C17" s="96"/>
      <c r="D17" s="96"/>
      <c r="E17" s="96"/>
      <c r="F17" s="96"/>
      <c r="G17" s="96"/>
      <c r="H17" s="96"/>
      <c r="I17" s="96"/>
      <c r="J17" s="96"/>
      <c r="K17" s="96"/>
      <c r="L17" s="96"/>
      <c r="M17" s="32"/>
      <c r="O17" s="185"/>
      <c r="P17" s="184"/>
    </row>
    <row r="18" spans="1:16" x14ac:dyDescent="0.25">
      <c r="A18" s="29"/>
      <c r="B18" s="53" t="s">
        <v>292</v>
      </c>
      <c r="C18" s="96"/>
      <c r="D18" s="96"/>
      <c r="E18" s="96"/>
      <c r="F18" s="96"/>
      <c r="G18" s="96"/>
      <c r="H18" s="96"/>
      <c r="I18" s="96"/>
      <c r="J18" s="96"/>
      <c r="K18" s="96"/>
      <c r="L18" s="96"/>
      <c r="M18" s="32"/>
    </row>
    <row r="19" spans="1:16" x14ac:dyDescent="0.25">
      <c r="A19" s="29"/>
      <c r="B19" s="96"/>
      <c r="C19" s="96"/>
      <c r="D19" s="96"/>
      <c r="E19" s="96"/>
      <c r="F19" s="96"/>
      <c r="G19" s="96"/>
      <c r="H19" s="96"/>
      <c r="I19" s="96"/>
      <c r="J19" s="96"/>
      <c r="K19" s="96"/>
      <c r="L19" s="96"/>
      <c r="M19" s="32"/>
    </row>
    <row r="20" spans="1:16" x14ac:dyDescent="0.25">
      <c r="A20" s="29"/>
      <c r="B20" s="53" t="s">
        <v>293</v>
      </c>
      <c r="C20" s="31"/>
      <c r="D20" s="24"/>
      <c r="E20" s="31"/>
      <c r="F20" s="31"/>
      <c r="G20" s="31"/>
      <c r="H20" s="31"/>
      <c r="I20" s="31"/>
      <c r="J20" s="31"/>
      <c r="K20" s="31"/>
      <c r="L20" s="31"/>
      <c r="M20" s="32"/>
    </row>
    <row r="21" spans="1:16" x14ac:dyDescent="0.25">
      <c r="A21" s="29"/>
      <c r="B21" s="24"/>
      <c r="C21" s="31"/>
      <c r="D21" s="24"/>
      <c r="E21" s="31"/>
      <c r="F21" s="31"/>
      <c r="G21" s="31"/>
      <c r="H21" s="31"/>
      <c r="I21" s="31"/>
      <c r="J21" s="31"/>
      <c r="K21" s="31"/>
      <c r="L21" s="31"/>
      <c r="M21" s="32"/>
    </row>
    <row r="22" spans="1:16" x14ac:dyDescent="0.25">
      <c r="A22" s="29"/>
      <c r="B22" s="24"/>
      <c r="C22" s="100" t="s">
        <v>186</v>
      </c>
      <c r="D22" s="24"/>
      <c r="E22" s="31"/>
      <c r="F22" s="31"/>
      <c r="G22" s="31"/>
      <c r="H22" s="31"/>
      <c r="I22" s="31"/>
      <c r="J22" s="31"/>
      <c r="K22" s="31"/>
      <c r="L22" s="31"/>
      <c r="M22" s="32"/>
    </row>
    <row r="23" spans="1:16" x14ac:dyDescent="0.25">
      <c r="A23" s="29"/>
      <c r="B23" s="24"/>
      <c r="C23" s="31"/>
      <c r="D23" s="24"/>
      <c r="E23" s="31"/>
      <c r="F23" s="31"/>
      <c r="G23" s="31"/>
      <c r="H23" s="31"/>
      <c r="I23" s="31"/>
      <c r="J23" s="31"/>
      <c r="K23" s="31"/>
      <c r="L23" s="31"/>
      <c r="M23" s="32"/>
    </row>
    <row r="24" spans="1:16" x14ac:dyDescent="0.25">
      <c r="A24" s="29"/>
      <c r="B24" s="24"/>
      <c r="C24" s="31"/>
      <c r="D24" s="24"/>
      <c r="E24" s="31"/>
      <c r="F24" s="31"/>
      <c r="G24" s="31"/>
      <c r="H24" s="31"/>
      <c r="I24" s="31"/>
      <c r="J24" s="34" t="s">
        <v>299</v>
      </c>
      <c r="K24" s="55"/>
      <c r="L24" s="34" t="s">
        <v>300</v>
      </c>
      <c r="M24" s="32"/>
    </row>
    <row r="25" spans="1:16" x14ac:dyDescent="0.25">
      <c r="A25" s="29"/>
      <c r="B25" s="31"/>
      <c r="C25" s="31"/>
      <c r="D25" s="34"/>
      <c r="E25" s="31"/>
      <c r="F25" s="99" t="s">
        <v>185</v>
      </c>
      <c r="G25" s="55"/>
      <c r="H25" s="99" t="s">
        <v>185</v>
      </c>
      <c r="I25" s="31"/>
      <c r="J25" s="34" t="s">
        <v>28</v>
      </c>
      <c r="K25" s="31"/>
      <c r="L25" s="34" t="s">
        <v>62</v>
      </c>
      <c r="M25" s="32"/>
    </row>
    <row r="26" spans="1:16" x14ac:dyDescent="0.25">
      <c r="A26" s="29"/>
      <c r="B26" s="22" t="s">
        <v>48</v>
      </c>
      <c r="C26" s="31"/>
      <c r="D26" s="23" t="s">
        <v>29</v>
      </c>
      <c r="E26" s="31"/>
      <c r="F26" s="23" t="s">
        <v>55</v>
      </c>
      <c r="G26" s="55"/>
      <c r="H26" s="23" t="s">
        <v>56</v>
      </c>
      <c r="I26" s="31"/>
      <c r="J26" s="23" t="s">
        <v>57</v>
      </c>
      <c r="K26" s="31"/>
      <c r="L26" s="23" t="s">
        <v>61</v>
      </c>
      <c r="M26" s="32"/>
    </row>
    <row r="27" spans="1:16" x14ac:dyDescent="0.25">
      <c r="A27" s="29"/>
      <c r="B27" s="24" t="s">
        <v>58</v>
      </c>
      <c r="C27" s="31"/>
      <c r="D27" s="53"/>
      <c r="E27" s="31"/>
      <c r="F27" s="98">
        <v>85.41</v>
      </c>
      <c r="G27" s="31"/>
      <c r="H27" s="98">
        <v>85.46</v>
      </c>
      <c r="I27" s="31"/>
      <c r="J27" s="109">
        <f t="shared" ref="J27:J33" si="0">AVERAGE(F27,H27)</f>
        <v>85.435000000000002</v>
      </c>
      <c r="K27" s="31"/>
      <c r="L27" s="109"/>
      <c r="M27" s="32"/>
    </row>
    <row r="28" spans="1:16" x14ac:dyDescent="0.25">
      <c r="A28" s="29"/>
      <c r="B28" s="24" t="s">
        <v>49</v>
      </c>
      <c r="C28" s="31"/>
      <c r="D28" s="56">
        <v>30</v>
      </c>
      <c r="E28" s="31"/>
      <c r="F28" s="98">
        <v>85.02</v>
      </c>
      <c r="G28" s="31"/>
      <c r="H28" s="98">
        <v>85.05</v>
      </c>
      <c r="I28" s="31"/>
      <c r="J28" s="109">
        <f t="shared" si="0"/>
        <v>85.034999999999997</v>
      </c>
      <c r="K28" s="31"/>
      <c r="L28" s="110">
        <f t="shared" ref="L28:L33" si="1">($J$27-J28)/(J28)*(360/D28)</f>
        <v>5.6447345210796362E-2</v>
      </c>
      <c r="M28" s="32"/>
    </row>
    <row r="29" spans="1:16" x14ac:dyDescent="0.25">
      <c r="A29" s="29"/>
      <c r="B29" s="24" t="s">
        <v>50</v>
      </c>
      <c r="C29" s="31"/>
      <c r="D29" s="56">
        <v>60</v>
      </c>
      <c r="E29" s="31"/>
      <c r="F29" s="98">
        <v>84.86</v>
      </c>
      <c r="G29" s="31"/>
      <c r="H29" s="98">
        <v>84.9</v>
      </c>
      <c r="I29" s="31"/>
      <c r="J29" s="109">
        <f t="shared" si="0"/>
        <v>84.88</v>
      </c>
      <c r="K29" s="31"/>
      <c r="L29" s="110">
        <f t="shared" si="1"/>
        <v>3.9231856738926027E-2</v>
      </c>
      <c r="M29" s="32"/>
    </row>
    <row r="30" spans="1:16" x14ac:dyDescent="0.25">
      <c r="A30" s="29"/>
      <c r="B30" s="24" t="s">
        <v>51</v>
      </c>
      <c r="C30" s="31"/>
      <c r="D30" s="56">
        <v>90</v>
      </c>
      <c r="E30" s="31"/>
      <c r="F30" s="98">
        <v>84.37</v>
      </c>
      <c r="G30" s="31"/>
      <c r="H30" s="98">
        <v>84.42</v>
      </c>
      <c r="I30" s="31"/>
      <c r="J30" s="109">
        <f t="shared" si="0"/>
        <v>84.39500000000001</v>
      </c>
      <c r="K30" s="31"/>
      <c r="L30" s="110">
        <f t="shared" si="1"/>
        <v>4.9292019669411311E-2</v>
      </c>
      <c r="M30" s="32"/>
    </row>
    <row r="31" spans="1:16" x14ac:dyDescent="0.25">
      <c r="A31" s="29"/>
      <c r="B31" s="24" t="s">
        <v>52</v>
      </c>
      <c r="C31" s="31"/>
      <c r="D31" s="56">
        <v>180</v>
      </c>
      <c r="E31" s="31"/>
      <c r="F31" s="98">
        <v>83.17</v>
      </c>
      <c r="G31" s="31"/>
      <c r="H31" s="98">
        <v>83.2</v>
      </c>
      <c r="I31" s="31"/>
      <c r="J31" s="109">
        <f t="shared" si="0"/>
        <v>83.185000000000002</v>
      </c>
      <c r="K31" s="31"/>
      <c r="L31" s="110">
        <f t="shared" si="1"/>
        <v>5.4096291398689669E-2</v>
      </c>
      <c r="M31" s="32"/>
    </row>
    <row r="32" spans="1:16" x14ac:dyDescent="0.25">
      <c r="A32" s="29"/>
      <c r="B32" s="24" t="s">
        <v>53</v>
      </c>
      <c r="C32" s="31"/>
      <c r="D32" s="56">
        <v>360</v>
      </c>
      <c r="E32" s="31"/>
      <c r="F32" s="98">
        <v>82.87</v>
      </c>
      <c r="G32" s="31"/>
      <c r="H32" s="98">
        <v>82.91</v>
      </c>
      <c r="I32" s="31"/>
      <c r="J32" s="109">
        <f t="shared" si="0"/>
        <v>82.89</v>
      </c>
      <c r="K32" s="31"/>
      <c r="L32" s="110">
        <f t="shared" si="1"/>
        <v>3.0703341778260364E-2</v>
      </c>
      <c r="M32" s="32"/>
    </row>
    <row r="33" spans="1:13" x14ac:dyDescent="0.25">
      <c r="A33" s="29"/>
      <c r="B33" s="24" t="s">
        <v>54</v>
      </c>
      <c r="C33" s="31"/>
      <c r="D33" s="56">
        <v>720</v>
      </c>
      <c r="E33" s="31"/>
      <c r="F33" s="98">
        <v>81.790000000000006</v>
      </c>
      <c r="G33" s="31"/>
      <c r="H33" s="98">
        <v>81.819999999999993</v>
      </c>
      <c r="I33" s="31"/>
      <c r="J33" s="109">
        <f t="shared" si="0"/>
        <v>81.805000000000007</v>
      </c>
      <c r="K33" s="31"/>
      <c r="L33" s="110">
        <f t="shared" si="1"/>
        <v>2.2186907890715698E-2</v>
      </c>
      <c r="M33" s="32"/>
    </row>
    <row r="34" spans="1:13" x14ac:dyDescent="0.25">
      <c r="A34" s="29"/>
      <c r="B34" s="31"/>
      <c r="C34" s="31"/>
      <c r="D34" s="31"/>
      <c r="E34" s="31"/>
      <c r="F34" s="57"/>
      <c r="G34" s="31"/>
      <c r="H34" s="57"/>
      <c r="I34" s="31"/>
      <c r="J34" s="58"/>
      <c r="K34" s="31"/>
      <c r="L34" s="58"/>
      <c r="M34" s="32"/>
    </row>
    <row r="35" spans="1:13" x14ac:dyDescent="0.25">
      <c r="A35" s="29"/>
      <c r="B35" s="232" t="s">
        <v>187</v>
      </c>
      <c r="C35" s="233"/>
      <c r="D35" s="233"/>
      <c r="E35" s="233"/>
      <c r="F35" s="233"/>
      <c r="G35" s="233"/>
      <c r="H35" s="233"/>
      <c r="I35" s="233"/>
      <c r="J35" s="233"/>
      <c r="K35" s="233"/>
      <c r="L35" s="233"/>
      <c r="M35" s="32"/>
    </row>
    <row r="36" spans="1:13" x14ac:dyDescent="0.25">
      <c r="A36" s="29"/>
      <c r="B36" s="233"/>
      <c r="C36" s="233"/>
      <c r="D36" s="233"/>
      <c r="E36" s="233"/>
      <c r="F36" s="233"/>
      <c r="G36" s="233"/>
      <c r="H36" s="233"/>
      <c r="I36" s="233"/>
      <c r="J36" s="233"/>
      <c r="K36" s="233"/>
      <c r="L36" s="233"/>
      <c r="M36" s="32"/>
    </row>
    <row r="37" spans="1:13" x14ac:dyDescent="0.25">
      <c r="A37" s="29"/>
      <c r="B37" s="96"/>
      <c r="C37" s="96"/>
      <c r="D37" s="96"/>
      <c r="E37" s="96"/>
      <c r="F37" s="96"/>
      <c r="G37" s="96"/>
      <c r="H37" s="96"/>
      <c r="I37" s="96"/>
      <c r="J37" s="96"/>
      <c r="K37" s="96"/>
      <c r="L37" s="96"/>
      <c r="M37" s="32"/>
    </row>
    <row r="38" spans="1:13" x14ac:dyDescent="0.25">
      <c r="A38" s="29"/>
      <c r="B38" s="234" t="s">
        <v>301</v>
      </c>
      <c r="C38" s="234"/>
      <c r="D38" s="234"/>
      <c r="E38" s="234"/>
      <c r="F38" s="234"/>
      <c r="G38" s="234"/>
      <c r="H38" s="234"/>
      <c r="I38" s="234"/>
      <c r="J38" s="234"/>
      <c r="K38" s="234"/>
      <c r="L38" s="234"/>
      <c r="M38" s="32"/>
    </row>
    <row r="39" spans="1:13" x14ac:dyDescent="0.25">
      <c r="A39" s="29"/>
      <c r="B39" s="96"/>
      <c r="C39" s="96"/>
      <c r="D39" s="96"/>
      <c r="E39" s="96"/>
      <c r="F39" s="96"/>
      <c r="G39" s="96"/>
      <c r="H39" s="96"/>
      <c r="I39" s="96"/>
      <c r="J39" s="96"/>
      <c r="K39" s="96"/>
      <c r="L39" s="96"/>
      <c r="M39" s="32"/>
    </row>
    <row r="40" spans="1:13" x14ac:dyDescent="0.25">
      <c r="A40" s="29"/>
      <c r="B40" s="227" t="s">
        <v>302</v>
      </c>
      <c r="C40" s="230"/>
      <c r="D40" s="230"/>
      <c r="E40" s="230"/>
      <c r="F40" s="230"/>
      <c r="G40" s="230"/>
      <c r="H40" s="230"/>
      <c r="I40" s="230"/>
      <c r="J40" s="230"/>
      <c r="K40" s="230"/>
      <c r="L40" s="230"/>
      <c r="M40" s="32"/>
    </row>
    <row r="41" spans="1:13" ht="13.8" thickBot="1" x14ac:dyDescent="0.3">
      <c r="A41" s="47"/>
      <c r="B41" s="48"/>
      <c r="C41" s="48"/>
      <c r="D41" s="48"/>
      <c r="E41" s="48"/>
      <c r="F41" s="48"/>
      <c r="G41" s="48"/>
      <c r="H41" s="48"/>
      <c r="I41" s="48"/>
      <c r="J41" s="48"/>
      <c r="K41" s="48"/>
      <c r="L41" s="48"/>
      <c r="M41" s="49"/>
    </row>
    <row r="75" spans="25:29" ht="13.8" thickBot="1" x14ac:dyDescent="0.3"/>
    <row r="76" spans="25:29" ht="8.1" customHeight="1" x14ac:dyDescent="0.25">
      <c r="Y76" s="50"/>
      <c r="Z76" s="51"/>
      <c r="AA76" s="51"/>
      <c r="AB76" s="51"/>
      <c r="AC76" s="52"/>
    </row>
    <row r="77" spans="25:29" x14ac:dyDescent="0.25">
      <c r="Y77" s="29"/>
      <c r="Z77" s="31"/>
      <c r="AA77" s="99" t="s">
        <v>194</v>
      </c>
      <c r="AB77" s="99" t="s">
        <v>194</v>
      </c>
      <c r="AC77" s="32"/>
    </row>
    <row r="78" spans="25:29" x14ac:dyDescent="0.25">
      <c r="Y78" s="29"/>
      <c r="Z78" s="22" t="s">
        <v>48</v>
      </c>
      <c r="AA78" s="23" t="s">
        <v>55</v>
      </c>
      <c r="AB78" s="23" t="s">
        <v>56</v>
      </c>
      <c r="AC78" s="32"/>
    </row>
    <row r="79" spans="25:29" x14ac:dyDescent="0.25">
      <c r="Y79" s="29"/>
      <c r="Z79" s="24" t="s">
        <v>58</v>
      </c>
      <c r="AA79" s="98">
        <v>114.23</v>
      </c>
      <c r="AB79" s="98">
        <v>114.27</v>
      </c>
      <c r="AC79" s="32"/>
    </row>
    <row r="80" spans="25:29" x14ac:dyDescent="0.25">
      <c r="Y80" s="29"/>
      <c r="Z80" s="24" t="s">
        <v>49</v>
      </c>
      <c r="AA80" s="98">
        <v>113.82</v>
      </c>
      <c r="AB80" s="98">
        <v>113.87</v>
      </c>
      <c r="AC80" s="32"/>
    </row>
    <row r="81" spans="25:29" x14ac:dyDescent="0.25">
      <c r="Y81" s="29"/>
      <c r="Z81" s="24" t="s">
        <v>50</v>
      </c>
      <c r="AA81" s="98">
        <v>113.49</v>
      </c>
      <c r="AB81" s="98">
        <v>113.52</v>
      </c>
      <c r="AC81" s="32"/>
    </row>
    <row r="82" spans="25:29" x14ac:dyDescent="0.25">
      <c r="Y82" s="29"/>
      <c r="Z82" s="24" t="s">
        <v>51</v>
      </c>
      <c r="AA82" s="98">
        <v>113.05</v>
      </c>
      <c r="AB82" s="98">
        <v>113.11</v>
      </c>
      <c r="AC82" s="32"/>
    </row>
    <row r="83" spans="25:29" x14ac:dyDescent="0.25">
      <c r="Y83" s="29"/>
      <c r="Z83" s="24" t="s">
        <v>52</v>
      </c>
      <c r="AA83" s="98">
        <v>112.05</v>
      </c>
      <c r="AB83" s="98">
        <v>112.11</v>
      </c>
      <c r="AC83" s="32"/>
    </row>
    <row r="84" spans="25:29" x14ac:dyDescent="0.25">
      <c r="Y84" s="29"/>
      <c r="Z84" s="24" t="s">
        <v>53</v>
      </c>
      <c r="AA84" s="98">
        <v>110.2</v>
      </c>
      <c r="AB84" s="98">
        <v>110.27</v>
      </c>
      <c r="AC84" s="32"/>
    </row>
    <row r="85" spans="25:29" x14ac:dyDescent="0.25">
      <c r="Y85" s="29"/>
      <c r="Z85" s="24" t="s">
        <v>54</v>
      </c>
      <c r="AA85" s="98">
        <v>106.83</v>
      </c>
      <c r="AB85" s="98">
        <v>106.98</v>
      </c>
      <c r="AC85" s="32"/>
    </row>
    <row r="86" spans="25:29" ht="8.1" customHeight="1" thickBot="1" x14ac:dyDescent="0.3">
      <c r="Y86" s="47"/>
      <c r="Z86" s="48"/>
      <c r="AA86" s="48"/>
      <c r="AB86" s="48"/>
      <c r="AC86" s="49"/>
    </row>
  </sheetData>
  <mergeCells count="5">
    <mergeCell ref="B40:L40"/>
    <mergeCell ref="B2:L2"/>
    <mergeCell ref="B4:L5"/>
    <mergeCell ref="B35:L36"/>
    <mergeCell ref="B38:L38"/>
  </mergeCells>
  <phoneticPr fontId="0" type="noConversion"/>
  <printOptions horizontalCentered="1"/>
  <pageMargins left="0.75" right="0.75" top="1" bottom="1" header="0.5" footer="0.5"/>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heetViews>
  <sheetFormatPr defaultRowHeight="13.2" x14ac:dyDescent="0.25"/>
  <cols>
    <col min="1" max="1" width="2.77734375" customWidth="1"/>
    <col min="2" max="2" width="40.77734375" customWidth="1"/>
    <col min="3" max="3" width="2.77734375" customWidth="1"/>
    <col min="4" max="4" width="14.77734375" customWidth="1"/>
    <col min="5" max="5" width="2.77734375" customWidth="1"/>
    <col min="6" max="6" width="14.77734375" customWidth="1"/>
    <col min="7" max="7" width="2.77734375" customWidth="1"/>
    <col min="8" max="8" width="14.77734375" customWidth="1"/>
    <col min="9" max="9" width="2.77734375" customWidth="1"/>
  </cols>
  <sheetData>
    <row r="1" spans="1:9" x14ac:dyDescent="0.25">
      <c r="A1" s="50"/>
      <c r="B1" s="51"/>
      <c r="C1" s="51"/>
      <c r="D1" s="51"/>
      <c r="E1" s="51"/>
      <c r="F1" s="51"/>
      <c r="G1" s="51"/>
      <c r="H1" s="51"/>
      <c r="I1" s="16"/>
    </row>
    <row r="2" spans="1:9" ht="15.6" x14ac:dyDescent="0.25">
      <c r="A2" s="1"/>
      <c r="B2" s="235" t="s">
        <v>335</v>
      </c>
      <c r="C2" s="235"/>
      <c r="D2" s="235"/>
      <c r="E2" s="233"/>
      <c r="F2" s="233"/>
      <c r="G2" s="233"/>
      <c r="H2" s="233"/>
      <c r="I2" s="3"/>
    </row>
    <row r="3" spans="1:9" ht="12.75" customHeight="1" x14ac:dyDescent="0.25">
      <c r="A3" s="29"/>
      <c r="C3" s="209"/>
      <c r="D3" s="209"/>
      <c r="E3" s="210"/>
      <c r="F3" s="210"/>
      <c r="G3" s="211"/>
      <c r="H3" s="211"/>
      <c r="I3" s="32"/>
    </row>
    <row r="4" spans="1:9" x14ac:dyDescent="0.25">
      <c r="A4" s="29"/>
      <c r="B4" s="236" t="s">
        <v>336</v>
      </c>
      <c r="C4" s="237"/>
      <c r="D4" s="237"/>
      <c r="E4" s="237"/>
      <c r="F4" s="237"/>
      <c r="G4" s="237"/>
      <c r="H4" s="237"/>
      <c r="I4" s="32"/>
    </row>
    <row r="5" spans="1:9" x14ac:dyDescent="0.25">
      <c r="A5" s="29"/>
      <c r="B5" s="237"/>
      <c r="C5" s="237"/>
      <c r="D5" s="237"/>
      <c r="E5" s="237"/>
      <c r="F5" s="237"/>
      <c r="G5" s="237"/>
      <c r="H5" s="237"/>
      <c r="I5" s="32"/>
    </row>
    <row r="6" spans="1:9" x14ac:dyDescent="0.25">
      <c r="A6" s="29"/>
      <c r="B6" s="237"/>
      <c r="C6" s="237"/>
      <c r="D6" s="237"/>
      <c r="E6" s="237"/>
      <c r="F6" s="237"/>
      <c r="G6" s="237"/>
      <c r="H6" s="237"/>
      <c r="I6" s="32"/>
    </row>
    <row r="7" spans="1:9" ht="13.8" thickBot="1" x14ac:dyDescent="0.3">
      <c r="A7" s="29"/>
      <c r="B7" s="96"/>
      <c r="C7" s="96"/>
      <c r="D7" s="96"/>
      <c r="E7" s="96"/>
      <c r="F7" s="96"/>
      <c r="G7" s="96"/>
      <c r="H7" s="96"/>
      <c r="I7" s="32"/>
    </row>
    <row r="8" spans="1:9" x14ac:dyDescent="0.25">
      <c r="A8" s="29"/>
      <c r="B8" s="151" t="s">
        <v>16</v>
      </c>
      <c r="C8" s="152"/>
      <c r="D8" s="153"/>
      <c r="E8" s="96"/>
      <c r="F8" s="96"/>
      <c r="G8" s="96"/>
      <c r="H8" s="96"/>
      <c r="I8" s="32"/>
    </row>
    <row r="9" spans="1:9" x14ac:dyDescent="0.25">
      <c r="A9" s="29"/>
      <c r="B9" s="154" t="s">
        <v>222</v>
      </c>
      <c r="C9" s="155"/>
      <c r="D9" s="156" t="s">
        <v>220</v>
      </c>
      <c r="E9" s="96"/>
      <c r="F9" s="96"/>
      <c r="G9" s="96"/>
      <c r="H9" s="96"/>
      <c r="I9" s="32"/>
    </row>
    <row r="10" spans="1:9" x14ac:dyDescent="0.25">
      <c r="A10" s="29"/>
      <c r="B10" s="154" t="s">
        <v>223</v>
      </c>
      <c r="C10" s="155"/>
      <c r="D10" s="156" t="s">
        <v>221</v>
      </c>
      <c r="E10" s="96"/>
      <c r="F10" s="96"/>
      <c r="G10" s="96"/>
      <c r="H10" s="96"/>
      <c r="I10" s="32"/>
    </row>
    <row r="11" spans="1:9" x14ac:dyDescent="0.25">
      <c r="A11" s="29"/>
      <c r="B11" s="157" t="s">
        <v>18</v>
      </c>
      <c r="C11" s="155"/>
      <c r="D11" s="158" t="s">
        <v>21</v>
      </c>
      <c r="E11" s="96"/>
      <c r="F11" s="96"/>
      <c r="G11" s="96"/>
      <c r="H11" s="96"/>
      <c r="I11" s="32"/>
    </row>
    <row r="12" spans="1:9" x14ac:dyDescent="0.25">
      <c r="A12" s="29"/>
      <c r="B12" s="157" t="s">
        <v>19</v>
      </c>
      <c r="C12" s="155"/>
      <c r="D12" s="158" t="s">
        <v>22</v>
      </c>
      <c r="E12" s="96"/>
      <c r="F12" s="96"/>
      <c r="G12" s="96"/>
      <c r="H12" s="96"/>
      <c r="I12" s="32"/>
    </row>
    <row r="13" spans="1:9" ht="13.8" thickBot="1" x14ac:dyDescent="0.3">
      <c r="A13" s="29"/>
      <c r="B13" s="159" t="s">
        <v>20</v>
      </c>
      <c r="C13" s="159"/>
      <c r="D13" s="160" t="s">
        <v>23</v>
      </c>
      <c r="E13" s="31"/>
      <c r="F13" s="31"/>
      <c r="G13" s="31"/>
      <c r="H13" s="31"/>
      <c r="I13" s="32"/>
    </row>
    <row r="14" spans="1:9" x14ac:dyDescent="0.25">
      <c r="A14" s="29"/>
      <c r="B14" s="157"/>
      <c r="C14" s="157"/>
      <c r="D14" s="158"/>
      <c r="E14" s="31"/>
      <c r="F14" s="31"/>
      <c r="G14" s="31"/>
      <c r="H14" s="31"/>
      <c r="I14" s="32"/>
    </row>
    <row r="15" spans="1:9" ht="12.75" customHeight="1" x14ac:dyDescent="0.25">
      <c r="A15" s="29"/>
      <c r="B15" s="212" t="s">
        <v>282</v>
      </c>
      <c r="C15" s="212"/>
      <c r="D15" s="212"/>
      <c r="E15" s="130"/>
      <c r="F15" s="130"/>
      <c r="G15" s="130"/>
      <c r="H15" s="130"/>
      <c r="I15" s="32"/>
    </row>
    <row r="16" spans="1:9" ht="12.75" customHeight="1" x14ac:dyDescent="0.25">
      <c r="A16" s="29"/>
      <c r="B16" s="212" t="s">
        <v>283</v>
      </c>
      <c r="C16" s="212"/>
      <c r="D16" s="212"/>
      <c r="E16" s="31"/>
      <c r="F16" s="31"/>
      <c r="G16" s="31"/>
      <c r="H16" s="31"/>
      <c r="I16" s="32"/>
    </row>
    <row r="17" spans="1:9" x14ac:dyDescent="0.25">
      <c r="A17" s="29"/>
      <c r="B17" s="147" t="s">
        <v>284</v>
      </c>
      <c r="C17" s="137"/>
      <c r="D17" s="148"/>
      <c r="E17" s="31"/>
      <c r="F17" s="31"/>
      <c r="G17" s="31"/>
      <c r="H17" s="31"/>
      <c r="I17" s="32"/>
    </row>
    <row r="18" spans="1:9" x14ac:dyDescent="0.25">
      <c r="A18" s="29"/>
      <c r="B18" s="137"/>
      <c r="C18" s="31"/>
      <c r="D18" s="31"/>
      <c r="E18" s="31"/>
      <c r="F18" s="31"/>
      <c r="G18" s="31"/>
      <c r="H18" s="31"/>
      <c r="I18" s="32"/>
    </row>
    <row r="19" spans="1:9" x14ac:dyDescent="0.25">
      <c r="A19" s="29"/>
      <c r="B19" s="22" t="s">
        <v>1</v>
      </c>
      <c r="C19" s="31"/>
      <c r="D19" s="23" t="s">
        <v>0</v>
      </c>
      <c r="E19" s="31"/>
      <c r="F19" s="34"/>
      <c r="G19" s="31"/>
      <c r="H19" s="34"/>
      <c r="I19" s="32"/>
    </row>
    <row r="20" spans="1:9" x14ac:dyDescent="0.25">
      <c r="A20" s="29"/>
      <c r="B20" s="31" t="s">
        <v>16</v>
      </c>
      <c r="C20" s="31"/>
      <c r="D20" s="31"/>
      <c r="E20" s="31"/>
      <c r="F20" s="31"/>
      <c r="G20" s="31"/>
      <c r="H20" s="31"/>
      <c r="I20" s="32"/>
    </row>
    <row r="21" spans="1:9" x14ac:dyDescent="0.25">
      <c r="A21" s="29"/>
      <c r="B21" s="31" t="s">
        <v>17</v>
      </c>
      <c r="C21" s="31"/>
      <c r="D21" s="28">
        <v>1.2575000000000001</v>
      </c>
      <c r="E21" s="31"/>
      <c r="F21" s="28"/>
      <c r="G21" s="31"/>
      <c r="H21" s="28"/>
      <c r="I21" s="32"/>
    </row>
    <row r="22" spans="1:9" x14ac:dyDescent="0.25">
      <c r="A22" s="29"/>
      <c r="B22" s="53" t="s">
        <v>224</v>
      </c>
      <c r="C22" s="31"/>
      <c r="D22" s="28">
        <v>1.2585</v>
      </c>
      <c r="E22" s="31"/>
      <c r="F22" s="28"/>
      <c r="G22" s="31"/>
      <c r="H22" s="28"/>
      <c r="I22" s="32"/>
    </row>
    <row r="23" spans="1:9" x14ac:dyDescent="0.25">
      <c r="A23" s="29"/>
      <c r="B23" s="31" t="s">
        <v>18</v>
      </c>
      <c r="C23" s="31"/>
      <c r="D23" s="59" t="s">
        <v>21</v>
      </c>
      <c r="E23" s="31"/>
      <c r="F23" s="59"/>
      <c r="G23" s="31"/>
      <c r="H23" s="59"/>
      <c r="I23" s="32"/>
    </row>
    <row r="24" spans="1:9" x14ac:dyDescent="0.25">
      <c r="A24" s="29"/>
      <c r="B24" s="31" t="s">
        <v>19</v>
      </c>
      <c r="C24" s="31"/>
      <c r="D24" s="59" t="s">
        <v>22</v>
      </c>
      <c r="E24" s="31"/>
      <c r="F24" s="59"/>
      <c r="G24" s="31"/>
      <c r="H24" s="59"/>
      <c r="I24" s="32"/>
    </row>
    <row r="25" spans="1:9" x14ac:dyDescent="0.25">
      <c r="A25" s="29"/>
      <c r="B25" s="31" t="s">
        <v>20</v>
      </c>
      <c r="C25" s="31"/>
      <c r="D25" s="59" t="s">
        <v>23</v>
      </c>
      <c r="E25" s="31"/>
      <c r="F25" s="59"/>
      <c r="G25" s="31"/>
      <c r="H25" s="59"/>
      <c r="I25" s="32"/>
    </row>
    <row r="26" spans="1:9" x14ac:dyDescent="0.25">
      <c r="A26" s="29"/>
      <c r="B26" s="31"/>
      <c r="C26" s="31"/>
      <c r="D26" s="58"/>
      <c r="E26" s="31"/>
      <c r="F26" s="58"/>
      <c r="G26" s="31"/>
      <c r="H26" s="58"/>
      <c r="I26" s="32"/>
    </row>
    <row r="27" spans="1:9" x14ac:dyDescent="0.25">
      <c r="A27" s="29"/>
      <c r="B27" s="22" t="s">
        <v>296</v>
      </c>
      <c r="C27" s="31"/>
      <c r="D27" s="60" t="s">
        <v>24</v>
      </c>
      <c r="E27" s="53"/>
      <c r="F27" s="60" t="s">
        <v>25</v>
      </c>
      <c r="G27" s="53"/>
      <c r="H27" s="60" t="s">
        <v>197</v>
      </c>
      <c r="I27" s="32"/>
    </row>
    <row r="28" spans="1:9" x14ac:dyDescent="0.25">
      <c r="A28" s="29"/>
      <c r="B28" s="31" t="s">
        <v>18</v>
      </c>
      <c r="C28" s="31"/>
      <c r="D28" s="106">
        <f>$D$21+0.001</f>
        <v>1.2585</v>
      </c>
      <c r="E28" s="31"/>
      <c r="F28" s="106">
        <f>$D$22+0.0015</f>
        <v>1.26</v>
      </c>
      <c r="G28" s="31"/>
      <c r="H28" s="106">
        <f>F28-D28</f>
        <v>1.5000000000000568E-3</v>
      </c>
      <c r="I28" s="32"/>
    </row>
    <row r="29" spans="1:9" x14ac:dyDescent="0.25">
      <c r="A29" s="29"/>
      <c r="B29" s="31" t="s">
        <v>19</v>
      </c>
      <c r="C29" s="31"/>
      <c r="D29" s="106">
        <f>$D$21+0.0014</f>
        <v>1.2589000000000001</v>
      </c>
      <c r="E29" s="31"/>
      <c r="F29" s="106">
        <f>$D$22+0.0022</f>
        <v>1.2606999999999999</v>
      </c>
      <c r="G29" s="31"/>
      <c r="H29" s="106">
        <f>F29-D29</f>
        <v>1.7999999999998018E-3</v>
      </c>
      <c r="I29" s="32"/>
    </row>
    <row r="30" spans="1:9" x14ac:dyDescent="0.25">
      <c r="A30" s="29"/>
      <c r="B30" s="31" t="s">
        <v>20</v>
      </c>
      <c r="C30" s="31"/>
      <c r="D30" s="106">
        <f>$D$21+0.002</f>
        <v>1.2595000000000001</v>
      </c>
      <c r="E30" s="31"/>
      <c r="F30" s="106">
        <f>$D$22+0.003</f>
        <v>1.2614999999999998</v>
      </c>
      <c r="G30" s="31"/>
      <c r="H30" s="106">
        <f>F30-D30</f>
        <v>1.9999999999997797E-3</v>
      </c>
      <c r="I30" s="32"/>
    </row>
    <row r="31" spans="1:9" x14ac:dyDescent="0.25">
      <c r="A31" s="29"/>
      <c r="B31" s="31"/>
      <c r="C31" s="31"/>
      <c r="D31" s="54"/>
      <c r="E31" s="31"/>
      <c r="F31" s="61"/>
      <c r="G31" s="31"/>
      <c r="H31" s="61"/>
      <c r="I31" s="32"/>
    </row>
    <row r="32" spans="1:9" x14ac:dyDescent="0.25">
      <c r="A32" s="29"/>
      <c r="B32" s="22" t="s">
        <v>297</v>
      </c>
      <c r="C32" s="31"/>
      <c r="D32" s="61"/>
      <c r="E32" s="31"/>
      <c r="F32" s="61"/>
      <c r="G32" s="31"/>
      <c r="H32" s="61"/>
      <c r="I32" s="32"/>
    </row>
    <row r="33" spans="1:9" x14ac:dyDescent="0.25">
      <c r="A33" s="29"/>
      <c r="B33" s="31" t="s">
        <v>30</v>
      </c>
      <c r="C33" s="31"/>
      <c r="D33" s="61"/>
      <c r="E33" s="31"/>
      <c r="F33" s="61"/>
      <c r="G33" s="31"/>
      <c r="H33" s="61"/>
      <c r="I33" s="32"/>
    </row>
    <row r="34" spans="1:9" x14ac:dyDescent="0.25">
      <c r="A34" s="29"/>
      <c r="B34" s="31"/>
      <c r="C34" s="31"/>
      <c r="D34" s="61"/>
      <c r="E34" s="31"/>
      <c r="F34" s="61"/>
      <c r="G34" s="31"/>
      <c r="H34" s="61"/>
      <c r="I34" s="32"/>
    </row>
    <row r="35" spans="1:9" x14ac:dyDescent="0.25">
      <c r="A35" s="29"/>
      <c r="B35" s="22" t="s">
        <v>298</v>
      </c>
      <c r="C35" s="27"/>
      <c r="D35" s="97"/>
      <c r="E35" s="31"/>
      <c r="F35" s="61"/>
      <c r="G35" s="31"/>
      <c r="H35" s="61"/>
      <c r="I35" s="32"/>
    </row>
    <row r="36" spans="1:9" x14ac:dyDescent="0.25">
      <c r="A36" s="29"/>
      <c r="B36" s="31" t="s">
        <v>34</v>
      </c>
      <c r="C36" s="31"/>
      <c r="D36" s="54">
        <f>(D21+D22)/2</f>
        <v>1.258</v>
      </c>
      <c r="E36" s="31"/>
      <c r="F36" s="61"/>
      <c r="G36" s="31"/>
      <c r="H36" s="61"/>
      <c r="I36" s="32"/>
    </row>
    <row r="37" spans="1:9" x14ac:dyDescent="0.25">
      <c r="A37" s="29"/>
      <c r="B37" s="31" t="s">
        <v>33</v>
      </c>
      <c r="C37" s="31"/>
      <c r="D37" s="54">
        <f>(D30+F30)/2</f>
        <v>1.2605</v>
      </c>
      <c r="E37" s="31"/>
      <c r="F37" s="61"/>
      <c r="G37" s="31"/>
      <c r="H37" s="61"/>
      <c r="I37" s="32"/>
    </row>
    <row r="38" spans="1:9" x14ac:dyDescent="0.25">
      <c r="A38" s="29"/>
      <c r="B38" s="31" t="s">
        <v>31</v>
      </c>
      <c r="C38" s="31"/>
      <c r="D38" s="62">
        <v>180</v>
      </c>
      <c r="E38" s="31"/>
      <c r="F38" s="63"/>
      <c r="G38" s="31"/>
      <c r="H38" s="63"/>
      <c r="I38" s="32"/>
    </row>
    <row r="39" spans="1:9" x14ac:dyDescent="0.25">
      <c r="A39" s="29"/>
      <c r="B39" s="31" t="s">
        <v>32</v>
      </c>
      <c r="C39" s="31"/>
      <c r="D39" s="64">
        <v>4.2000000000000003E-2</v>
      </c>
      <c r="E39" s="31"/>
      <c r="F39" s="63"/>
      <c r="G39" s="31"/>
      <c r="H39" s="63"/>
      <c r="I39" s="32"/>
    </row>
    <row r="40" spans="1:9" x14ac:dyDescent="0.25">
      <c r="A40" s="29"/>
      <c r="B40" s="31" t="s">
        <v>35</v>
      </c>
      <c r="C40" s="31"/>
      <c r="D40" s="107">
        <v>6.4500000000000002E-2</v>
      </c>
      <c r="E40" s="31"/>
      <c r="F40" s="63"/>
      <c r="G40" s="31"/>
      <c r="H40" s="63"/>
      <c r="I40" s="32"/>
    </row>
    <row r="41" spans="1:9" x14ac:dyDescent="0.25">
      <c r="A41" s="29"/>
      <c r="B41" s="31" t="s">
        <v>36</v>
      </c>
      <c r="C41" s="31"/>
      <c r="D41" s="63">
        <f>D36*(1+(D40*(D38/360)))/(1+(D39*(D38/360)))</f>
        <v>1.2718614103819785</v>
      </c>
      <c r="E41" s="31"/>
      <c r="F41" s="63"/>
      <c r="G41" s="31"/>
      <c r="H41" s="63"/>
      <c r="I41" s="32"/>
    </row>
    <row r="42" spans="1:9" ht="13.8" thickBot="1" x14ac:dyDescent="0.3">
      <c r="A42" s="47"/>
      <c r="B42" s="48"/>
      <c r="C42" s="48"/>
      <c r="D42" s="48"/>
      <c r="E42" s="48"/>
      <c r="F42" s="48"/>
      <c r="G42" s="48"/>
      <c r="H42" s="48"/>
      <c r="I42" s="49"/>
    </row>
  </sheetData>
  <mergeCells count="2">
    <mergeCell ref="B2:H2"/>
    <mergeCell ref="B4:H6"/>
  </mergeCells>
  <phoneticPr fontId="0" type="noConversion"/>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B13" sqref="B13:D13"/>
    </sheetView>
  </sheetViews>
  <sheetFormatPr defaultRowHeight="13.2" x14ac:dyDescent="0.25"/>
  <cols>
    <col min="1" max="1" width="2.77734375" customWidth="1"/>
    <col min="2" max="2" width="44.77734375" customWidth="1"/>
    <col min="3" max="3" width="2.77734375" customWidth="1"/>
    <col min="4" max="4" width="18.77734375" customWidth="1"/>
    <col min="5" max="5" width="2.77734375" customWidth="1"/>
  </cols>
  <sheetData>
    <row r="1" spans="1:9" x14ac:dyDescent="0.25">
      <c r="A1" s="50"/>
      <c r="B1" s="51"/>
      <c r="C1" s="51"/>
      <c r="D1" s="51"/>
      <c r="E1" s="52"/>
    </row>
    <row r="2" spans="1:9" ht="15.6" x14ac:dyDescent="0.25">
      <c r="A2" s="1"/>
      <c r="B2" s="220" t="s">
        <v>337</v>
      </c>
      <c r="C2" s="220"/>
      <c r="D2" s="220"/>
      <c r="E2" s="3"/>
    </row>
    <row r="3" spans="1:9" x14ac:dyDescent="0.25">
      <c r="A3" s="29"/>
      <c r="B3" s="30"/>
      <c r="C3" s="31"/>
      <c r="D3" s="31"/>
      <c r="E3" s="32"/>
    </row>
    <row r="4" spans="1:9" x14ac:dyDescent="0.25">
      <c r="A4" s="29"/>
      <c r="B4" s="250" t="s">
        <v>276</v>
      </c>
      <c r="C4" s="233"/>
      <c r="D4" s="233"/>
      <c r="E4" s="32"/>
    </row>
    <row r="5" spans="1:9" x14ac:dyDescent="0.25">
      <c r="A5" s="29"/>
      <c r="B5" s="233"/>
      <c r="C5" s="233"/>
      <c r="D5" s="233"/>
      <c r="E5" s="32"/>
      <c r="G5" s="141"/>
      <c r="I5" s="141"/>
    </row>
    <row r="6" spans="1:9" x14ac:dyDescent="0.25">
      <c r="A6" s="29"/>
      <c r="B6" s="233"/>
      <c r="C6" s="233"/>
      <c r="D6" s="233"/>
      <c r="E6" s="32"/>
      <c r="F6" s="141"/>
      <c r="I6" s="141"/>
    </row>
    <row r="7" spans="1:9" x14ac:dyDescent="0.25">
      <c r="A7" s="29"/>
      <c r="B7" s="233"/>
      <c r="C7" s="233"/>
      <c r="D7" s="233"/>
      <c r="E7" s="32"/>
      <c r="G7" s="141"/>
    </row>
    <row r="8" spans="1:9" ht="13.8" thickBot="1" x14ac:dyDescent="0.3">
      <c r="A8" s="29"/>
      <c r="B8" s="136"/>
      <c r="C8" s="137"/>
      <c r="D8" s="136"/>
      <c r="E8" s="32"/>
    </row>
    <row r="9" spans="1:9" x14ac:dyDescent="0.25">
      <c r="A9" s="29"/>
      <c r="B9" s="133" t="s">
        <v>207</v>
      </c>
      <c r="C9" s="133"/>
      <c r="D9" s="134" t="s">
        <v>208</v>
      </c>
      <c r="E9" s="32"/>
    </row>
    <row r="10" spans="1:9" ht="13.8" thickBot="1" x14ac:dyDescent="0.3">
      <c r="A10" s="29"/>
      <c r="B10" s="142" t="s">
        <v>211</v>
      </c>
      <c r="C10" s="135"/>
      <c r="D10" s="146" t="s">
        <v>218</v>
      </c>
      <c r="E10" s="32"/>
      <c r="F10" s="141"/>
      <c r="G10" s="141"/>
      <c r="I10" s="141"/>
    </row>
    <row r="11" spans="1:9" x14ac:dyDescent="0.25">
      <c r="A11" s="29"/>
      <c r="B11" s="138"/>
      <c r="C11" s="138"/>
      <c r="D11" s="139"/>
      <c r="E11" s="32"/>
      <c r="G11" s="141"/>
    </row>
    <row r="12" spans="1:9" x14ac:dyDescent="0.25">
      <c r="A12" s="29"/>
      <c r="B12" s="251" t="s">
        <v>277</v>
      </c>
      <c r="C12" s="223"/>
      <c r="D12" s="223"/>
      <c r="E12" s="32"/>
    </row>
    <row r="13" spans="1:9" x14ac:dyDescent="0.25">
      <c r="A13" s="29"/>
      <c r="B13" s="251" t="s">
        <v>278</v>
      </c>
      <c r="C13" s="223"/>
      <c r="D13" s="223"/>
      <c r="E13" s="32"/>
    </row>
    <row r="14" spans="1:9" x14ac:dyDescent="0.25">
      <c r="A14" s="29"/>
      <c r="B14" s="31"/>
      <c r="C14" s="31"/>
      <c r="D14" s="31"/>
      <c r="E14" s="32"/>
    </row>
    <row r="15" spans="1:9" x14ac:dyDescent="0.25">
      <c r="A15" s="29"/>
      <c r="B15" s="22" t="s">
        <v>1</v>
      </c>
      <c r="C15" s="31"/>
      <c r="D15" s="23" t="s">
        <v>0</v>
      </c>
      <c r="E15" s="32"/>
    </row>
    <row r="16" spans="1:9" x14ac:dyDescent="0.25">
      <c r="A16" s="29"/>
      <c r="B16" s="31" t="s">
        <v>188</v>
      </c>
      <c r="C16" s="31"/>
      <c r="D16" s="39">
        <v>15000</v>
      </c>
      <c r="E16" s="32"/>
    </row>
    <row r="17" spans="1:5" x14ac:dyDescent="0.25">
      <c r="A17" s="29"/>
      <c r="B17" s="31" t="s">
        <v>189</v>
      </c>
      <c r="C17" s="31"/>
      <c r="D17" s="28">
        <v>1.3213999999999999</v>
      </c>
      <c r="E17" s="32"/>
    </row>
    <row r="18" spans="1:5" x14ac:dyDescent="0.25">
      <c r="A18" s="29"/>
      <c r="B18" s="31" t="s">
        <v>191</v>
      </c>
      <c r="C18" s="31"/>
      <c r="D18" s="39">
        <v>30.96</v>
      </c>
      <c r="E18" s="32"/>
    </row>
    <row r="19" spans="1:5" x14ac:dyDescent="0.25">
      <c r="A19" s="29"/>
      <c r="B19" s="31"/>
      <c r="C19" s="31"/>
      <c r="D19" s="28"/>
      <c r="E19" s="32"/>
    </row>
    <row r="20" spans="1:5" x14ac:dyDescent="0.25">
      <c r="A20" s="29"/>
      <c r="B20" s="22" t="s">
        <v>210</v>
      </c>
      <c r="C20" s="31"/>
      <c r="D20" s="28"/>
      <c r="E20" s="32"/>
    </row>
    <row r="21" spans="1:5" x14ac:dyDescent="0.25">
      <c r="A21" s="29"/>
      <c r="B21" s="31" t="s">
        <v>190</v>
      </c>
      <c r="C21" s="31"/>
      <c r="D21" s="126">
        <f>D18*D17</f>
        <v>40.910544000000002</v>
      </c>
      <c r="E21" s="32"/>
    </row>
    <row r="22" spans="1:5" x14ac:dyDescent="0.25">
      <c r="A22" s="29"/>
      <c r="B22" s="31"/>
      <c r="C22" s="31"/>
      <c r="D22" s="65"/>
      <c r="E22" s="32"/>
    </row>
    <row r="23" spans="1:5" x14ac:dyDescent="0.25">
      <c r="A23" s="29"/>
      <c r="B23" s="101" t="s">
        <v>193</v>
      </c>
      <c r="C23" s="31"/>
      <c r="D23" s="65"/>
      <c r="E23" s="32"/>
    </row>
    <row r="24" spans="1:5" x14ac:dyDescent="0.25">
      <c r="A24" s="29"/>
      <c r="B24" s="31"/>
      <c r="C24" s="31"/>
      <c r="D24" s="61"/>
      <c r="E24" s="32"/>
    </row>
    <row r="25" spans="1:5" x14ac:dyDescent="0.25">
      <c r="A25" s="29"/>
      <c r="B25" s="22" t="s">
        <v>209</v>
      </c>
      <c r="C25" s="31"/>
      <c r="D25" s="61"/>
      <c r="E25" s="32"/>
    </row>
    <row r="26" spans="1:5" x14ac:dyDescent="0.25">
      <c r="A26" s="29"/>
      <c r="B26" s="31" t="s">
        <v>192</v>
      </c>
      <c r="C26" s="31"/>
      <c r="D26" s="122">
        <f>D16*D21</f>
        <v>613658.16</v>
      </c>
      <c r="E26" s="32"/>
    </row>
    <row r="27" spans="1:5" x14ac:dyDescent="0.25">
      <c r="A27" s="29"/>
      <c r="B27" s="31"/>
      <c r="C27" s="31"/>
      <c r="D27" s="63"/>
      <c r="E27" s="32"/>
    </row>
    <row r="28" spans="1:5" ht="13.8" thickBot="1" x14ac:dyDescent="0.3">
      <c r="A28" s="47"/>
      <c r="B28" s="48"/>
      <c r="C28" s="48"/>
      <c r="D28" s="48"/>
      <c r="E28" s="49"/>
    </row>
  </sheetData>
  <mergeCells count="4">
    <mergeCell ref="B2:D2"/>
    <mergeCell ref="B4:D7"/>
    <mergeCell ref="B12:D12"/>
    <mergeCell ref="B13:D13"/>
  </mergeCells>
  <phoneticPr fontId="0" type="noConversion"/>
  <printOptions horizontalCentered="1"/>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D23" sqref="D23"/>
    </sheetView>
  </sheetViews>
  <sheetFormatPr defaultRowHeight="13.2" x14ac:dyDescent="0.25"/>
  <cols>
    <col min="1" max="1" width="2.77734375" customWidth="1"/>
    <col min="2" max="2" width="44.77734375" customWidth="1"/>
    <col min="3" max="3" width="2.77734375" customWidth="1"/>
    <col min="4" max="4" width="18.77734375" customWidth="1"/>
    <col min="5" max="5" width="2.77734375" customWidth="1"/>
  </cols>
  <sheetData>
    <row r="1" spans="1:6" x14ac:dyDescent="0.25">
      <c r="A1" s="50"/>
      <c r="B1" s="51"/>
      <c r="C1" s="51"/>
      <c r="D1" s="51"/>
      <c r="E1" s="52"/>
    </row>
    <row r="2" spans="1:6" ht="15.6" x14ac:dyDescent="0.25">
      <c r="A2" s="166"/>
      <c r="B2" s="220" t="s">
        <v>339</v>
      </c>
      <c r="C2" s="220"/>
      <c r="D2" s="220"/>
      <c r="E2" s="167"/>
    </row>
    <row r="3" spans="1:6" x14ac:dyDescent="0.25">
      <c r="A3" s="166"/>
      <c r="B3" s="137"/>
      <c r="C3" s="137"/>
      <c r="D3" s="137"/>
      <c r="E3" s="167"/>
    </row>
    <row r="4" spans="1:6" ht="12.75" customHeight="1" x14ac:dyDescent="0.25">
      <c r="A4" s="29"/>
      <c r="B4" s="239" t="s">
        <v>338</v>
      </c>
      <c r="C4" s="221"/>
      <c r="D4" s="221"/>
      <c r="E4" s="32"/>
    </row>
    <row r="5" spans="1:6" x14ac:dyDescent="0.25">
      <c r="A5" s="29"/>
      <c r="B5" s="221"/>
      <c r="C5" s="221"/>
      <c r="D5" s="221"/>
      <c r="E5" s="32"/>
    </row>
    <row r="6" spans="1:6" x14ac:dyDescent="0.25">
      <c r="A6" s="29"/>
      <c r="B6" s="221"/>
      <c r="C6" s="221"/>
      <c r="D6" s="221"/>
      <c r="E6" s="32"/>
    </row>
    <row r="7" spans="1:6" x14ac:dyDescent="0.25">
      <c r="A7" s="29"/>
      <c r="B7" s="221"/>
      <c r="C7" s="221"/>
      <c r="D7" s="221"/>
      <c r="E7" s="32"/>
    </row>
    <row r="8" spans="1:6" x14ac:dyDescent="0.25">
      <c r="A8" s="29"/>
      <c r="B8" s="221"/>
      <c r="C8" s="221"/>
      <c r="D8" s="221"/>
      <c r="E8" s="32"/>
    </row>
    <row r="9" spans="1:6" x14ac:dyDescent="0.25">
      <c r="A9" s="29"/>
      <c r="B9" s="221"/>
      <c r="C9" s="221"/>
      <c r="D9" s="221"/>
      <c r="E9" s="32"/>
    </row>
    <row r="10" spans="1:6" ht="13.8" thickBot="1" x14ac:dyDescent="0.3">
      <c r="A10" s="29"/>
      <c r="B10" s="136"/>
      <c r="C10" s="137"/>
      <c r="D10" s="136"/>
      <c r="E10" s="32"/>
    </row>
    <row r="11" spans="1:6" x14ac:dyDescent="0.25">
      <c r="A11" s="29"/>
      <c r="B11" s="140" t="s">
        <v>217</v>
      </c>
      <c r="C11" s="133"/>
      <c r="D11" s="145" t="s">
        <v>218</v>
      </c>
      <c r="E11" s="32"/>
      <c r="F11" s="141"/>
    </row>
    <row r="12" spans="1:6" ht="13.8" thickBot="1" x14ac:dyDescent="0.3">
      <c r="A12" s="29"/>
      <c r="B12" s="142" t="s">
        <v>213</v>
      </c>
      <c r="C12" s="135"/>
      <c r="D12" s="146" t="s">
        <v>219</v>
      </c>
      <c r="E12" s="32"/>
    </row>
    <row r="13" spans="1:6" x14ac:dyDescent="0.25">
      <c r="A13" s="29"/>
      <c r="B13" s="138"/>
      <c r="C13" s="138"/>
      <c r="D13" s="139"/>
      <c r="E13" s="32"/>
    </row>
    <row r="14" spans="1:6" x14ac:dyDescent="0.25">
      <c r="A14" s="29"/>
      <c r="B14" s="223" t="s">
        <v>327</v>
      </c>
      <c r="C14" s="223"/>
      <c r="D14" s="223"/>
      <c r="E14" s="32"/>
    </row>
    <row r="15" spans="1:6" x14ac:dyDescent="0.25">
      <c r="A15" s="29"/>
      <c r="B15" s="223" t="s">
        <v>328</v>
      </c>
      <c r="C15" s="223"/>
      <c r="D15" s="223"/>
      <c r="E15" s="32"/>
    </row>
    <row r="16" spans="1:6" ht="12.75" customHeight="1" x14ac:dyDescent="0.25">
      <c r="A16" s="29"/>
      <c r="B16" s="31"/>
      <c r="C16" s="31"/>
      <c r="D16" s="31"/>
      <c r="E16" s="32"/>
    </row>
    <row r="17" spans="1:5" ht="12.75" customHeight="1" x14ac:dyDescent="0.25">
      <c r="A17" s="29"/>
      <c r="B17" s="22" t="s">
        <v>1</v>
      </c>
      <c r="C17" s="31"/>
      <c r="D17" s="23" t="s">
        <v>0</v>
      </c>
      <c r="E17" s="32"/>
    </row>
    <row r="18" spans="1:5" x14ac:dyDescent="0.25">
      <c r="A18" s="29"/>
      <c r="B18" s="53" t="s">
        <v>212</v>
      </c>
      <c r="C18" s="31"/>
      <c r="D18" s="39">
        <v>450000</v>
      </c>
      <c r="E18" s="32"/>
    </row>
    <row r="19" spans="1:5" x14ac:dyDescent="0.25">
      <c r="A19" s="29"/>
      <c r="B19" s="53" t="s">
        <v>191</v>
      </c>
      <c r="C19" s="31"/>
      <c r="D19" s="144">
        <v>30.96</v>
      </c>
      <c r="E19" s="32"/>
    </row>
    <row r="20" spans="1:5" x14ac:dyDescent="0.25">
      <c r="A20" s="29"/>
      <c r="B20" s="53" t="s">
        <v>214</v>
      </c>
      <c r="C20" s="31"/>
      <c r="D20" s="39">
        <v>84.016999999999996</v>
      </c>
      <c r="E20" s="32"/>
    </row>
    <row r="21" spans="1:5" x14ac:dyDescent="0.25">
      <c r="A21" s="29"/>
      <c r="B21" s="31"/>
      <c r="C21" s="31"/>
      <c r="D21" s="28"/>
      <c r="E21" s="32"/>
    </row>
    <row r="22" spans="1:5" x14ac:dyDescent="0.25">
      <c r="A22" s="29"/>
      <c r="B22" s="22" t="s">
        <v>329</v>
      </c>
      <c r="C22" s="31"/>
      <c r="D22" s="28"/>
      <c r="E22" s="32"/>
    </row>
    <row r="23" spans="1:5" x14ac:dyDescent="0.25">
      <c r="A23" s="29"/>
      <c r="B23" s="53" t="s">
        <v>215</v>
      </c>
      <c r="C23" s="31"/>
      <c r="D23" s="124">
        <f>D19/D20</f>
        <v>0.36849685182760633</v>
      </c>
      <c r="E23" s="32"/>
    </row>
    <row r="24" spans="1:5" x14ac:dyDescent="0.25">
      <c r="A24" s="29"/>
      <c r="B24" s="31"/>
      <c r="C24" s="31"/>
      <c r="D24" s="65"/>
      <c r="E24" s="32"/>
    </row>
    <row r="25" spans="1:5" x14ac:dyDescent="0.25">
      <c r="A25" s="29"/>
      <c r="B25" s="143" t="s">
        <v>318</v>
      </c>
      <c r="C25" s="31"/>
      <c r="D25" s="65"/>
      <c r="E25" s="32"/>
    </row>
    <row r="26" spans="1:5" x14ac:dyDescent="0.25">
      <c r="A26" s="29"/>
      <c r="B26" s="31"/>
      <c r="C26" s="31"/>
      <c r="D26" s="61"/>
      <c r="E26" s="32"/>
    </row>
    <row r="27" spans="1:5" x14ac:dyDescent="0.25">
      <c r="A27" s="29"/>
      <c r="B27" s="22" t="s">
        <v>330</v>
      </c>
      <c r="C27" s="31"/>
      <c r="D27" s="61"/>
      <c r="E27" s="32"/>
    </row>
    <row r="28" spans="1:5" x14ac:dyDescent="0.25">
      <c r="A28" s="29"/>
      <c r="B28" s="53" t="s">
        <v>216</v>
      </c>
      <c r="C28" s="31"/>
      <c r="D28" s="122">
        <f>D18/D23</f>
        <v>1221177.3255813953</v>
      </c>
      <c r="E28" s="32"/>
    </row>
    <row r="29" spans="1:5" x14ac:dyDescent="0.25">
      <c r="A29" s="29"/>
      <c r="B29" s="31"/>
      <c r="C29" s="31"/>
      <c r="D29" s="63"/>
      <c r="E29" s="32"/>
    </row>
    <row r="30" spans="1:5" ht="13.8" thickBot="1" x14ac:dyDescent="0.3">
      <c r="A30" s="47"/>
      <c r="B30" s="48"/>
      <c r="C30" s="48"/>
      <c r="D30" s="48"/>
      <c r="E30" s="49"/>
    </row>
  </sheetData>
  <mergeCells count="4">
    <mergeCell ref="B14:D14"/>
    <mergeCell ref="B15:D15"/>
    <mergeCell ref="B2:D2"/>
    <mergeCell ref="B4:D9"/>
  </mergeCells>
  <printOptions horizontalCentered="1"/>
  <pageMargins left="0.45" right="0.4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B10" sqref="B10:J20"/>
    </sheetView>
  </sheetViews>
  <sheetFormatPr defaultRowHeight="13.2" x14ac:dyDescent="0.25"/>
  <cols>
    <col min="1" max="1" width="2.77734375" customWidth="1"/>
    <col min="2" max="2" width="18.77734375" customWidth="1"/>
    <col min="3" max="3" width="2.77734375" customWidth="1"/>
    <col min="4" max="4" width="16.77734375" customWidth="1"/>
    <col min="5" max="5" width="2.77734375" customWidth="1"/>
    <col min="6" max="6" width="16.77734375" customWidth="1"/>
    <col min="7" max="7" width="2.77734375" customWidth="1"/>
    <col min="8" max="8" width="16.77734375" customWidth="1"/>
    <col min="9" max="9" width="2.77734375" customWidth="1"/>
    <col min="10" max="10" width="16.77734375" customWidth="1"/>
    <col min="11" max="11" width="2.77734375" customWidth="1"/>
  </cols>
  <sheetData>
    <row r="1" spans="1:11" x14ac:dyDescent="0.25">
      <c r="A1" s="50"/>
      <c r="B1" s="51"/>
      <c r="C1" s="51"/>
      <c r="D1" s="51"/>
      <c r="E1" s="51"/>
      <c r="F1" s="51"/>
      <c r="G1" s="51"/>
      <c r="H1" s="51"/>
      <c r="I1" s="51"/>
      <c r="J1" s="51"/>
      <c r="K1" s="52"/>
    </row>
    <row r="2" spans="1:11" ht="15.6" x14ac:dyDescent="0.25">
      <c r="A2" s="1"/>
      <c r="B2" s="220" t="s">
        <v>340</v>
      </c>
      <c r="C2" s="220"/>
      <c r="D2" s="220"/>
      <c r="E2" s="224"/>
      <c r="F2" s="224"/>
      <c r="G2" s="224"/>
      <c r="H2" s="224"/>
      <c r="I2" s="224"/>
      <c r="J2" s="224"/>
      <c r="K2" s="3"/>
    </row>
    <row r="3" spans="1:11" x14ac:dyDescent="0.25">
      <c r="A3" s="29"/>
      <c r="B3" s="30"/>
      <c r="C3" s="31"/>
      <c r="D3" s="31"/>
      <c r="E3" s="31"/>
      <c r="F3" s="31"/>
      <c r="G3" s="31"/>
      <c r="H3" s="31"/>
      <c r="I3" s="31"/>
      <c r="J3" s="31"/>
      <c r="K3" s="32"/>
    </row>
    <row r="4" spans="1:11" ht="13.2" customHeight="1" x14ac:dyDescent="0.25">
      <c r="A4" s="29"/>
      <c r="B4" s="213" t="s">
        <v>286</v>
      </c>
      <c r="C4" s="213"/>
      <c r="D4" s="213"/>
      <c r="E4" s="213"/>
      <c r="F4" s="213"/>
      <c r="G4" s="213"/>
      <c r="H4" s="213"/>
      <c r="I4" s="213"/>
      <c r="J4" s="213"/>
      <c r="K4" s="32"/>
    </row>
    <row r="5" spans="1:11" x14ac:dyDescent="0.25">
      <c r="A5" s="29"/>
      <c r="B5" s="213"/>
      <c r="C5" s="213"/>
      <c r="D5" s="213"/>
      <c r="E5" s="213"/>
      <c r="F5" s="213"/>
      <c r="G5" s="213"/>
      <c r="H5" s="213"/>
      <c r="I5" s="213"/>
      <c r="J5" s="213"/>
      <c r="K5" s="32"/>
    </row>
    <row r="6" spans="1:11" ht="13.2" customHeight="1" x14ac:dyDescent="0.25">
      <c r="A6" s="29"/>
      <c r="B6" s="213" t="s">
        <v>285</v>
      </c>
      <c r="C6" s="213"/>
      <c r="D6" s="213"/>
      <c r="E6" s="213"/>
      <c r="F6" s="213"/>
      <c r="G6" s="213"/>
      <c r="H6" s="213"/>
      <c r="I6" s="213"/>
      <c r="J6" s="213"/>
      <c r="K6" s="32"/>
    </row>
    <row r="7" spans="1:11" x14ac:dyDescent="0.25">
      <c r="A7" s="29"/>
      <c r="B7" s="213" t="s">
        <v>287</v>
      </c>
      <c r="C7" s="128"/>
      <c r="D7" s="128"/>
      <c r="E7" s="128"/>
      <c r="F7" s="128"/>
      <c r="G7" s="128"/>
      <c r="H7" s="128"/>
      <c r="I7" s="128"/>
      <c r="J7" s="128"/>
      <c r="K7" s="32"/>
    </row>
    <row r="8" spans="1:11" x14ac:dyDescent="0.25">
      <c r="A8" s="29"/>
      <c r="B8" s="128"/>
      <c r="C8" s="128"/>
      <c r="D8" s="128"/>
      <c r="E8" s="128"/>
      <c r="F8" s="128"/>
      <c r="G8" s="128"/>
      <c r="H8" s="128"/>
      <c r="I8" s="128"/>
      <c r="J8" s="128"/>
      <c r="K8" s="32"/>
    </row>
    <row r="9" spans="1:11" x14ac:dyDescent="0.25">
      <c r="A9" s="29"/>
      <c r="B9" s="24"/>
      <c r="C9" s="31"/>
      <c r="D9" s="31"/>
      <c r="E9" s="31"/>
      <c r="F9" s="31"/>
      <c r="G9" s="31"/>
      <c r="H9" s="31"/>
      <c r="I9" s="31"/>
      <c r="J9" s="215" t="s">
        <v>288</v>
      </c>
      <c r="K9" s="32"/>
    </row>
    <row r="10" spans="1:11" x14ac:dyDescent="0.25">
      <c r="A10" s="29"/>
      <c r="B10" s="31"/>
      <c r="C10" s="31"/>
      <c r="D10" s="31"/>
      <c r="E10" s="31"/>
      <c r="F10" s="33" t="s">
        <v>149</v>
      </c>
      <c r="G10" s="34"/>
      <c r="H10" s="35" t="s">
        <v>148</v>
      </c>
      <c r="I10" s="34"/>
      <c r="J10" s="34" t="s">
        <v>166</v>
      </c>
      <c r="K10" s="36"/>
    </row>
    <row r="11" spans="1:11" x14ac:dyDescent="0.25">
      <c r="A11" s="29"/>
      <c r="B11" s="22" t="s">
        <v>145</v>
      </c>
      <c r="C11" s="31"/>
      <c r="D11" s="37" t="s">
        <v>121</v>
      </c>
      <c r="E11" s="31"/>
      <c r="F11" s="23" t="s">
        <v>146</v>
      </c>
      <c r="G11" s="31"/>
      <c r="H11" s="23" t="s">
        <v>147</v>
      </c>
      <c r="I11" s="31"/>
      <c r="J11" s="23" t="s">
        <v>167</v>
      </c>
      <c r="K11" s="32"/>
    </row>
    <row r="12" spans="1:11" s="4" customFormat="1" x14ac:dyDescent="0.25">
      <c r="A12" s="17"/>
      <c r="B12" s="24" t="s">
        <v>150</v>
      </c>
      <c r="C12" s="24"/>
      <c r="D12" s="38" t="s">
        <v>159</v>
      </c>
      <c r="E12" s="24"/>
      <c r="F12" s="39">
        <v>8.4</v>
      </c>
      <c r="G12" s="24"/>
      <c r="H12" s="39">
        <v>8.4</v>
      </c>
      <c r="I12" s="24"/>
      <c r="J12" s="108">
        <f>(F12-H12)/(H12)</f>
        <v>0</v>
      </c>
      <c r="K12" s="21"/>
    </row>
    <row r="13" spans="1:11" s="4" customFormat="1" x14ac:dyDescent="0.25">
      <c r="A13" s="17"/>
      <c r="B13" s="24" t="s">
        <v>151</v>
      </c>
      <c r="C13" s="24"/>
      <c r="D13" s="38" t="s">
        <v>160</v>
      </c>
      <c r="E13" s="24"/>
      <c r="F13" s="39">
        <v>7.75</v>
      </c>
      <c r="G13" s="24"/>
      <c r="H13" s="39">
        <v>7.73</v>
      </c>
      <c r="I13" s="24"/>
      <c r="J13" s="108">
        <f t="shared" ref="J13:J20" si="0">(F13-H13)/(H13)</f>
        <v>2.5873221216040844E-3</v>
      </c>
      <c r="K13" s="21"/>
    </row>
    <row r="14" spans="1:11" s="4" customFormat="1" x14ac:dyDescent="0.25">
      <c r="A14" s="17"/>
      <c r="B14" s="24" t="s">
        <v>152</v>
      </c>
      <c r="C14" s="24"/>
      <c r="D14" s="40" t="s">
        <v>161</v>
      </c>
      <c r="E14" s="24"/>
      <c r="F14" s="41">
        <v>2400</v>
      </c>
      <c r="G14" s="42"/>
      <c r="H14" s="41">
        <v>3600</v>
      </c>
      <c r="I14" s="42"/>
      <c r="J14" s="108">
        <f t="shared" si="0"/>
        <v>-0.33333333333333331</v>
      </c>
      <c r="K14" s="43"/>
    </row>
    <row r="15" spans="1:11" s="4" customFormat="1" x14ac:dyDescent="0.25">
      <c r="A15" s="17"/>
      <c r="B15" s="24" t="s">
        <v>153</v>
      </c>
      <c r="C15" s="24"/>
      <c r="D15" s="40" t="s">
        <v>162</v>
      </c>
      <c r="E15" s="24"/>
      <c r="F15" s="41">
        <v>900</v>
      </c>
      <c r="G15" s="42"/>
      <c r="H15" s="41">
        <v>1100</v>
      </c>
      <c r="I15" s="42"/>
      <c r="J15" s="108">
        <f t="shared" si="0"/>
        <v>-0.18181818181818182</v>
      </c>
      <c r="K15" s="43"/>
    </row>
    <row r="16" spans="1:11" s="4" customFormat="1" x14ac:dyDescent="0.25">
      <c r="A16" s="17"/>
      <c r="B16" s="24" t="s">
        <v>154</v>
      </c>
      <c r="C16" s="24"/>
      <c r="D16" s="40" t="s">
        <v>163</v>
      </c>
      <c r="E16" s="24"/>
      <c r="F16" s="39">
        <v>2.5</v>
      </c>
      <c r="G16" s="24"/>
      <c r="H16" s="39">
        <v>3.5</v>
      </c>
      <c r="I16" s="24"/>
      <c r="J16" s="108">
        <f t="shared" si="0"/>
        <v>-0.2857142857142857</v>
      </c>
      <c r="K16" s="21"/>
    </row>
    <row r="17" spans="1:11" s="4" customFormat="1" x14ac:dyDescent="0.25">
      <c r="A17" s="17"/>
      <c r="B17" s="24" t="s">
        <v>155</v>
      </c>
      <c r="C17" s="24"/>
      <c r="D17" s="40" t="s">
        <v>164</v>
      </c>
      <c r="E17" s="24"/>
      <c r="F17" s="41">
        <v>27</v>
      </c>
      <c r="G17" s="42"/>
      <c r="H17" s="41">
        <v>34</v>
      </c>
      <c r="I17" s="42"/>
      <c r="J17" s="108">
        <f t="shared" si="0"/>
        <v>-0.20588235294117646</v>
      </c>
      <c r="K17" s="43"/>
    </row>
    <row r="18" spans="1:11" s="4" customFormat="1" x14ac:dyDescent="0.25">
      <c r="A18" s="17"/>
      <c r="B18" s="24" t="s">
        <v>156</v>
      </c>
      <c r="C18" s="24"/>
      <c r="D18" s="40" t="s">
        <v>160</v>
      </c>
      <c r="E18" s="24"/>
      <c r="F18" s="39">
        <v>1.43</v>
      </c>
      <c r="G18" s="24"/>
      <c r="H18" s="39">
        <v>1.6</v>
      </c>
      <c r="I18" s="24"/>
      <c r="J18" s="108">
        <f t="shared" si="0"/>
        <v>-0.10625000000000009</v>
      </c>
      <c r="K18" s="21"/>
    </row>
    <row r="19" spans="1:11" s="4" customFormat="1" x14ac:dyDescent="0.25">
      <c r="A19" s="17"/>
      <c r="B19" s="24" t="s">
        <v>157</v>
      </c>
      <c r="C19" s="24"/>
      <c r="D19" s="40" t="s">
        <v>160</v>
      </c>
      <c r="E19" s="24"/>
      <c r="F19" s="39">
        <v>27.8</v>
      </c>
      <c r="G19" s="24"/>
      <c r="H19" s="39">
        <v>32.700000000000003</v>
      </c>
      <c r="I19" s="24"/>
      <c r="J19" s="108">
        <f t="shared" si="0"/>
        <v>-0.1498470948012233</v>
      </c>
      <c r="K19" s="21"/>
    </row>
    <row r="20" spans="1:11" s="4" customFormat="1" x14ac:dyDescent="0.25">
      <c r="A20" s="17"/>
      <c r="B20" s="24" t="s">
        <v>158</v>
      </c>
      <c r="C20" s="24"/>
      <c r="D20" s="40" t="s">
        <v>165</v>
      </c>
      <c r="E20" s="24"/>
      <c r="F20" s="44">
        <v>25</v>
      </c>
      <c r="G20" s="45"/>
      <c r="H20" s="44">
        <v>40</v>
      </c>
      <c r="I20" s="45"/>
      <c r="J20" s="108">
        <f t="shared" si="0"/>
        <v>-0.375</v>
      </c>
      <c r="K20" s="46"/>
    </row>
    <row r="21" spans="1:11" x14ac:dyDescent="0.25">
      <c r="A21" s="29"/>
      <c r="B21" s="31"/>
      <c r="C21" s="31"/>
      <c r="D21" s="31"/>
      <c r="E21" s="31"/>
      <c r="F21" s="31"/>
      <c r="G21" s="31"/>
      <c r="H21" s="31"/>
      <c r="I21" s="31"/>
      <c r="J21" s="31"/>
      <c r="K21" s="32"/>
    </row>
    <row r="22" spans="1:11" x14ac:dyDescent="0.25">
      <c r="A22" s="29"/>
      <c r="B22" s="113" t="s">
        <v>289</v>
      </c>
      <c r="C22" s="31"/>
      <c r="D22" s="31"/>
      <c r="E22" s="31"/>
      <c r="F22" s="31"/>
      <c r="G22" s="31"/>
      <c r="H22" s="31"/>
      <c r="I22" s="31"/>
      <c r="J22" s="31"/>
      <c r="K22" s="32"/>
    </row>
    <row r="23" spans="1:11" x14ac:dyDescent="0.25">
      <c r="A23" s="29"/>
      <c r="B23" s="225" t="s">
        <v>168</v>
      </c>
      <c r="C23" s="225"/>
      <c r="D23" s="225"/>
      <c r="E23" s="225"/>
      <c r="F23" s="225"/>
      <c r="G23" s="225"/>
      <c r="H23" s="225"/>
      <c r="I23" s="225"/>
      <c r="J23" s="225"/>
      <c r="K23" s="32"/>
    </row>
    <row r="24" spans="1:11" x14ac:dyDescent="0.25">
      <c r="A24" s="29"/>
      <c r="B24" s="225"/>
      <c r="C24" s="225"/>
      <c r="D24" s="225"/>
      <c r="E24" s="225"/>
      <c r="F24" s="225"/>
      <c r="G24" s="225"/>
      <c r="H24" s="225"/>
      <c r="I24" s="225"/>
      <c r="J24" s="225"/>
      <c r="K24" s="32"/>
    </row>
    <row r="25" spans="1:11" x14ac:dyDescent="0.25">
      <c r="A25" s="29"/>
      <c r="B25" s="225"/>
      <c r="C25" s="225"/>
      <c r="D25" s="225"/>
      <c r="E25" s="225"/>
      <c r="F25" s="225"/>
      <c r="G25" s="225"/>
      <c r="H25" s="225"/>
      <c r="I25" s="225"/>
      <c r="J25" s="225"/>
      <c r="K25" s="32"/>
    </row>
    <row r="26" spans="1:11" ht="13.8" thickBot="1" x14ac:dyDescent="0.3">
      <c r="A26" s="47"/>
      <c r="B26" s="48"/>
      <c r="C26" s="48"/>
      <c r="D26" s="48"/>
      <c r="E26" s="48"/>
      <c r="F26" s="48"/>
      <c r="G26" s="48"/>
      <c r="H26" s="48"/>
      <c r="I26" s="48"/>
      <c r="J26" s="48"/>
      <c r="K26" s="49"/>
    </row>
  </sheetData>
  <mergeCells count="2">
    <mergeCell ref="B2:J2"/>
    <mergeCell ref="B23:J25"/>
  </mergeCells>
  <phoneticPr fontId="0" type="noConversion"/>
  <printOptions horizontalCentered="1"/>
  <pageMargins left="0.75" right="0.75" top="1" bottom="1"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1"/>
  <sheetViews>
    <sheetView workbookViewId="0">
      <selection activeCell="L35" sqref="L35"/>
    </sheetView>
  </sheetViews>
  <sheetFormatPr defaultColWidth="9.33203125" defaultRowHeight="13.2" x14ac:dyDescent="0.25"/>
  <cols>
    <col min="1" max="1" width="2.77734375" style="4" customWidth="1"/>
    <col min="2" max="2" width="14.77734375" style="4" customWidth="1"/>
    <col min="3" max="3" width="1.77734375" style="4" customWidth="1"/>
    <col min="4" max="4" width="10.77734375" style="4" customWidth="1"/>
    <col min="5" max="5" width="1.77734375" style="4" customWidth="1"/>
    <col min="6" max="6" width="10.77734375" style="4" customWidth="1"/>
    <col min="7" max="7" width="1.77734375" style="4" customWidth="1"/>
    <col min="8" max="8" width="10.77734375" style="4" customWidth="1"/>
    <col min="9" max="9" width="1.77734375" style="4" customWidth="1"/>
    <col min="10" max="10" width="10.77734375" style="4" customWidth="1"/>
    <col min="11" max="11" width="1.77734375" style="4" customWidth="1"/>
    <col min="12" max="12" width="10.77734375" style="4" customWidth="1"/>
    <col min="13" max="13" width="1.77734375" style="4" customWidth="1"/>
    <col min="14" max="14" width="10.77734375" style="4" customWidth="1"/>
    <col min="15" max="15" width="1.77734375" style="4" customWidth="1"/>
    <col min="16" max="16" width="10.77734375" style="4" customWidth="1"/>
    <col min="17" max="17" width="1.77734375" style="4" customWidth="1"/>
    <col min="18" max="18" width="10.77734375" style="4" customWidth="1"/>
    <col min="19" max="19" width="2.77734375" style="4" customWidth="1"/>
    <col min="20" max="36" width="9.33203125" style="4"/>
    <col min="37" max="37" width="2.77734375" style="4" customWidth="1"/>
    <col min="38" max="38" width="10.77734375" style="4" customWidth="1"/>
    <col min="39" max="39" width="1.77734375" style="4" customWidth="1"/>
    <col min="40" max="40" width="9.33203125" style="4"/>
    <col min="41" max="41" width="1.77734375" style="4" customWidth="1"/>
    <col min="42" max="42" width="9.33203125" style="4"/>
    <col min="43" max="43" width="1.77734375" style="4" customWidth="1"/>
    <col min="44" max="44" width="9.33203125" style="4"/>
    <col min="45" max="45" width="1.77734375" style="4" customWidth="1"/>
    <col min="46" max="46" width="9.33203125" style="4"/>
    <col min="47" max="47" width="1.77734375" style="4" customWidth="1"/>
    <col min="48" max="48" width="9.33203125" style="4"/>
    <col min="49" max="49" width="1.77734375" style="4" customWidth="1"/>
    <col min="50" max="50" width="9.33203125" style="4"/>
    <col min="51" max="51" width="1.77734375" style="4" customWidth="1"/>
    <col min="52" max="52" width="9.33203125" style="4"/>
    <col min="53" max="53" width="1.77734375" style="4" customWidth="1"/>
    <col min="54" max="54" width="9.33203125" style="4"/>
    <col min="55" max="55" width="2.77734375" style="4" customWidth="1"/>
    <col min="56" max="16384" width="9.33203125" style="4"/>
  </cols>
  <sheetData>
    <row r="1" spans="1:55" x14ac:dyDescent="0.25">
      <c r="A1" s="14"/>
      <c r="B1" s="15"/>
      <c r="C1" s="15"/>
      <c r="D1" s="15"/>
      <c r="E1" s="15"/>
      <c r="F1" s="15"/>
      <c r="G1" s="15"/>
      <c r="H1" s="15"/>
      <c r="I1" s="15"/>
      <c r="J1" s="15"/>
      <c r="K1" s="15"/>
      <c r="L1" s="15"/>
      <c r="M1" s="15"/>
      <c r="N1" s="15"/>
      <c r="O1" s="15"/>
      <c r="P1" s="15"/>
      <c r="Q1" s="15"/>
      <c r="R1" s="15"/>
      <c r="S1" s="16"/>
    </row>
    <row r="2" spans="1:55" ht="16.2" thickBot="1" x14ac:dyDescent="0.3">
      <c r="A2" s="5"/>
      <c r="B2" s="220" t="s">
        <v>341</v>
      </c>
      <c r="C2" s="220"/>
      <c r="D2" s="224"/>
      <c r="E2" s="224"/>
      <c r="F2" s="224"/>
      <c r="G2" s="224"/>
      <c r="H2" s="224"/>
      <c r="I2" s="224"/>
      <c r="J2" s="224"/>
      <c r="K2" s="224"/>
      <c r="L2" s="224"/>
      <c r="M2" s="224"/>
      <c r="N2" s="224"/>
      <c r="O2" s="224"/>
      <c r="P2" s="224"/>
      <c r="Q2" s="224"/>
      <c r="R2" s="224"/>
      <c r="S2" s="6"/>
    </row>
    <row r="3" spans="1:55" ht="12.75" customHeight="1" x14ac:dyDescent="0.25">
      <c r="A3" s="17"/>
      <c r="B3" s="24"/>
      <c r="C3" s="24"/>
      <c r="D3" s="24"/>
      <c r="E3" s="24"/>
      <c r="F3" s="24"/>
      <c r="G3" s="24"/>
      <c r="H3" s="24"/>
      <c r="I3" s="24"/>
      <c r="J3" s="24"/>
      <c r="K3" s="24"/>
      <c r="L3" s="24"/>
      <c r="M3" s="24"/>
      <c r="N3" s="24"/>
      <c r="O3" s="24"/>
      <c r="P3" s="24"/>
      <c r="Q3" s="24"/>
      <c r="R3" s="24"/>
      <c r="S3" s="21"/>
      <c r="AK3" s="14"/>
      <c r="AL3" s="15"/>
      <c r="AM3" s="15"/>
      <c r="AN3" s="15"/>
      <c r="AO3" s="15"/>
      <c r="AP3" s="15"/>
      <c r="AQ3" s="15"/>
      <c r="AR3" s="15"/>
      <c r="AS3" s="15"/>
      <c r="AT3" s="15"/>
      <c r="AU3" s="15"/>
      <c r="AV3" s="15"/>
      <c r="AW3" s="15"/>
      <c r="AX3" s="15"/>
      <c r="AY3" s="15"/>
      <c r="AZ3" s="15"/>
      <c r="BA3" s="15"/>
      <c r="BB3" s="15"/>
      <c r="BC3" s="16"/>
    </row>
    <row r="4" spans="1:55" x14ac:dyDescent="0.25">
      <c r="A4" s="17"/>
      <c r="B4" s="210" t="s">
        <v>304</v>
      </c>
      <c r="C4" s="129"/>
      <c r="D4" s="129"/>
      <c r="E4" s="129"/>
      <c r="F4" s="129"/>
      <c r="G4" s="129"/>
      <c r="H4" s="129"/>
      <c r="I4" s="129"/>
      <c r="J4" s="129"/>
      <c r="K4" s="129"/>
      <c r="L4" s="129"/>
      <c r="M4" s="214"/>
      <c r="N4" s="214"/>
      <c r="O4" s="214"/>
      <c r="P4" s="214"/>
      <c r="Q4" s="214"/>
      <c r="R4" s="214"/>
      <c r="S4" s="21"/>
      <c r="AK4" s="17"/>
      <c r="AL4" s="7" t="s">
        <v>121</v>
      </c>
      <c r="AM4" s="102"/>
      <c r="AN4" s="8" t="s">
        <v>122</v>
      </c>
      <c r="AO4" s="102"/>
      <c r="AP4" s="8" t="s">
        <v>123</v>
      </c>
      <c r="AQ4" s="102"/>
      <c r="AR4" s="8" t="s">
        <v>124</v>
      </c>
      <c r="AS4" s="102"/>
      <c r="AT4" s="8" t="s">
        <v>125</v>
      </c>
      <c r="AU4" s="102"/>
      <c r="AV4" s="8" t="s">
        <v>126</v>
      </c>
      <c r="AW4" s="102"/>
      <c r="AX4" s="8" t="s">
        <v>127</v>
      </c>
      <c r="AY4" s="102"/>
      <c r="AZ4" s="8" t="s">
        <v>128</v>
      </c>
      <c r="BA4" s="102"/>
      <c r="BB4" s="8" t="s">
        <v>129</v>
      </c>
      <c r="BC4" s="21"/>
    </row>
    <row r="5" spans="1:55" x14ac:dyDescent="0.25">
      <c r="A5" s="17"/>
      <c r="B5" s="24"/>
      <c r="C5" s="24"/>
      <c r="D5" s="24"/>
      <c r="E5" s="24"/>
      <c r="F5" s="24"/>
      <c r="G5" s="24"/>
      <c r="H5" s="24"/>
      <c r="I5" s="24"/>
      <c r="J5" s="24"/>
      <c r="K5" s="24"/>
      <c r="L5" s="24"/>
      <c r="M5" s="24"/>
      <c r="N5" s="24"/>
      <c r="O5" s="24"/>
      <c r="P5" s="24"/>
      <c r="Q5" s="24"/>
      <c r="R5" s="24"/>
      <c r="S5" s="21"/>
      <c r="AK5" s="17"/>
      <c r="AL5" s="12" t="s">
        <v>128</v>
      </c>
      <c r="AM5" s="9"/>
      <c r="AN5" s="13">
        <v>1.0903</v>
      </c>
      <c r="AO5" s="9"/>
      <c r="AP5" s="13">
        <v>1.5684</v>
      </c>
      <c r="AQ5" s="9"/>
      <c r="AR5" s="13">
        <v>9.5999999999999992E-3</v>
      </c>
      <c r="AS5" s="9"/>
      <c r="AT5" s="13">
        <v>2.2374999999999998</v>
      </c>
      <c r="AU5" s="9"/>
      <c r="AV5" s="13">
        <v>0.93640000000000001</v>
      </c>
      <c r="AW5" s="9"/>
      <c r="AX5" s="13">
        <v>1.1327</v>
      </c>
      <c r="AY5" s="9"/>
      <c r="AZ5" s="11"/>
      <c r="BA5" s="9"/>
      <c r="BB5" s="13">
        <v>0.14069999999999999</v>
      </c>
      <c r="BC5" s="21"/>
    </row>
    <row r="6" spans="1:55" x14ac:dyDescent="0.25">
      <c r="A6" s="17"/>
      <c r="B6" s="177" t="s">
        <v>121</v>
      </c>
      <c r="C6" s="178"/>
      <c r="D6" s="179" t="s">
        <v>122</v>
      </c>
      <c r="E6" s="178"/>
      <c r="F6" s="179" t="s">
        <v>123</v>
      </c>
      <c r="G6" s="178"/>
      <c r="H6" s="179" t="s">
        <v>124</v>
      </c>
      <c r="I6" s="178"/>
      <c r="J6" s="179" t="s">
        <v>125</v>
      </c>
      <c r="K6" s="178"/>
      <c r="L6" s="179" t="s">
        <v>126</v>
      </c>
      <c r="M6" s="178"/>
      <c r="N6" s="179" t="s">
        <v>127</v>
      </c>
      <c r="O6" s="178"/>
      <c r="P6" s="179" t="s">
        <v>128</v>
      </c>
      <c r="Q6" s="178"/>
      <c r="R6" s="179" t="s">
        <v>129</v>
      </c>
      <c r="S6" s="21"/>
      <c r="AK6" s="17"/>
      <c r="AL6" s="9" t="s">
        <v>127</v>
      </c>
      <c r="AM6" s="9"/>
      <c r="AN6" s="10">
        <v>0.96260000000000001</v>
      </c>
      <c r="AO6" s="9"/>
      <c r="AP6" s="10">
        <v>1.3847</v>
      </c>
      <c r="AQ6" s="9"/>
      <c r="AR6" s="10">
        <v>8.3999999999999995E-3</v>
      </c>
      <c r="AS6" s="9"/>
      <c r="AT6" s="10">
        <v>1.9754</v>
      </c>
      <c r="AU6" s="9"/>
      <c r="AV6" s="10">
        <v>0.82669999999999999</v>
      </c>
      <c r="AW6" s="9"/>
      <c r="AX6" s="11"/>
      <c r="AY6" s="9"/>
      <c r="AZ6" s="10">
        <v>0.88290000000000002</v>
      </c>
      <c r="BA6" s="9"/>
      <c r="BB6" s="10">
        <v>0.1242</v>
      </c>
      <c r="BC6" s="21"/>
    </row>
    <row r="7" spans="1:55" x14ac:dyDescent="0.25">
      <c r="A7" s="17"/>
      <c r="B7" s="180" t="s">
        <v>129</v>
      </c>
      <c r="C7" s="180"/>
      <c r="D7" s="181">
        <v>7.7736000000000001</v>
      </c>
      <c r="E7" s="180"/>
      <c r="F7" s="181">
        <v>10.297599999999999</v>
      </c>
      <c r="G7" s="180"/>
      <c r="H7" s="181">
        <v>9.2799999999999994E-2</v>
      </c>
      <c r="I7" s="180"/>
      <c r="J7" s="181">
        <v>12.285299999999999</v>
      </c>
      <c r="K7" s="180"/>
      <c r="L7" s="181">
        <v>7.9165000000000001</v>
      </c>
      <c r="M7" s="180"/>
      <c r="N7" s="181">
        <v>7.6986999999999997</v>
      </c>
      <c r="O7" s="180"/>
      <c r="P7" s="181">
        <v>7.6584000000000003</v>
      </c>
      <c r="Q7" s="180"/>
      <c r="R7" s="182"/>
      <c r="S7" s="21"/>
      <c r="AK7" s="17"/>
      <c r="AL7" s="12" t="s">
        <v>126</v>
      </c>
      <c r="AM7" s="9"/>
      <c r="AN7" s="13">
        <v>1.1644000000000001</v>
      </c>
      <c r="AO7" s="9"/>
      <c r="AP7" s="13">
        <v>1.675</v>
      </c>
      <c r="AQ7" s="9"/>
      <c r="AR7" s="13">
        <v>1.0200000000000001E-2</v>
      </c>
      <c r="AS7" s="9"/>
      <c r="AT7" s="13">
        <v>2.3896000000000002</v>
      </c>
      <c r="AU7" s="9"/>
      <c r="AV7" s="11"/>
      <c r="AW7" s="9"/>
      <c r="AX7" s="13">
        <v>1.2097</v>
      </c>
      <c r="AY7" s="9"/>
      <c r="AZ7" s="13">
        <v>1.0680000000000001</v>
      </c>
      <c r="BA7" s="9"/>
      <c r="BB7" s="13">
        <v>0.1502</v>
      </c>
      <c r="BC7" s="21"/>
    </row>
    <row r="8" spans="1:55" x14ac:dyDescent="0.25">
      <c r="A8" s="17"/>
      <c r="B8" s="180" t="s">
        <v>128</v>
      </c>
      <c r="C8" s="180"/>
      <c r="D8" s="181">
        <v>1.0149999999999999</v>
      </c>
      <c r="E8" s="180"/>
      <c r="F8" s="181">
        <v>1.3446</v>
      </c>
      <c r="G8" s="180"/>
      <c r="H8" s="181">
        <v>1.21E-2</v>
      </c>
      <c r="I8" s="180"/>
      <c r="J8" s="181">
        <v>1.6042000000000001</v>
      </c>
      <c r="K8" s="180"/>
      <c r="L8" s="181">
        <v>1.0337000000000001</v>
      </c>
      <c r="M8" s="180"/>
      <c r="N8" s="181">
        <v>1.0053000000000001</v>
      </c>
      <c r="O8" s="180"/>
      <c r="P8" s="182"/>
      <c r="Q8" s="180"/>
      <c r="R8" s="181">
        <v>0.13059999999999999</v>
      </c>
      <c r="S8" s="21"/>
      <c r="AK8" s="17"/>
      <c r="AL8" s="9" t="s">
        <v>125</v>
      </c>
      <c r="AM8" s="9"/>
      <c r="AN8" s="10">
        <v>0.48730000000000001</v>
      </c>
      <c r="AO8" s="9"/>
      <c r="AP8" s="10">
        <v>0.70099999999999996</v>
      </c>
      <c r="AQ8" s="9"/>
      <c r="AR8" s="10">
        <v>4.3E-3</v>
      </c>
      <c r="AS8" s="9"/>
      <c r="AT8" s="11"/>
      <c r="AU8" s="9"/>
      <c r="AV8" s="10">
        <v>0.41849999999999998</v>
      </c>
      <c r="AW8" s="9"/>
      <c r="AX8" s="10">
        <v>0.50619999999999998</v>
      </c>
      <c r="AY8" s="9"/>
      <c r="AZ8" s="10">
        <v>0.44690000000000002</v>
      </c>
      <c r="BA8" s="9"/>
      <c r="BB8" s="10">
        <v>6.2899999999999998E-2</v>
      </c>
      <c r="BC8" s="21"/>
    </row>
    <row r="9" spans="1:55" x14ac:dyDescent="0.25">
      <c r="A9" s="17"/>
      <c r="B9" s="180" t="s">
        <v>127</v>
      </c>
      <c r="C9" s="180"/>
      <c r="D9" s="181">
        <v>1.0097</v>
      </c>
      <c r="E9" s="180"/>
      <c r="F9" s="181">
        <v>1.3375999999999999</v>
      </c>
      <c r="G9" s="180"/>
      <c r="H9" s="181">
        <v>1.21E-2</v>
      </c>
      <c r="I9" s="180"/>
      <c r="J9" s="181">
        <v>1.5958000000000001</v>
      </c>
      <c r="K9" s="180"/>
      <c r="L9" s="181">
        <v>1.0283</v>
      </c>
      <c r="M9" s="180"/>
      <c r="N9" s="182"/>
      <c r="O9" s="180"/>
      <c r="P9" s="181">
        <v>0.99480000000000002</v>
      </c>
      <c r="Q9" s="180"/>
      <c r="R9" s="181">
        <v>0.12989999999999999</v>
      </c>
      <c r="S9" s="21"/>
      <c r="AK9" s="17"/>
      <c r="AL9" s="12" t="s">
        <v>124</v>
      </c>
      <c r="AM9" s="9"/>
      <c r="AN9" s="13">
        <v>114.15600000000001</v>
      </c>
      <c r="AO9" s="9"/>
      <c r="AP9" s="13">
        <v>164.21340000000001</v>
      </c>
      <c r="AQ9" s="9"/>
      <c r="AR9" s="11"/>
      <c r="AS9" s="9"/>
      <c r="AT9" s="13">
        <v>234.2687</v>
      </c>
      <c r="AU9" s="9"/>
      <c r="AV9" s="13">
        <v>98.036799999999999</v>
      </c>
      <c r="AW9" s="9"/>
      <c r="AX9" s="13">
        <v>118.5913</v>
      </c>
      <c r="AY9" s="9"/>
      <c r="AZ9" s="13">
        <v>104.70050000000001</v>
      </c>
      <c r="BA9" s="9"/>
      <c r="BB9" s="13">
        <v>14.728199999999999</v>
      </c>
      <c r="BC9" s="21"/>
    </row>
    <row r="10" spans="1:55" x14ac:dyDescent="0.25">
      <c r="A10" s="17"/>
      <c r="B10" s="180" t="s">
        <v>126</v>
      </c>
      <c r="C10" s="180"/>
      <c r="D10" s="181">
        <v>0.9819</v>
      </c>
      <c r="E10" s="180"/>
      <c r="F10" s="181">
        <v>1.3008</v>
      </c>
      <c r="G10" s="180"/>
      <c r="H10" s="181">
        <v>1.17E-2</v>
      </c>
      <c r="I10" s="180"/>
      <c r="J10" s="181">
        <v>1.5519000000000001</v>
      </c>
      <c r="K10" s="180"/>
      <c r="L10" s="182"/>
      <c r="M10" s="180"/>
      <c r="N10" s="181">
        <v>0.97250000000000003</v>
      </c>
      <c r="O10" s="180"/>
      <c r="P10" s="181">
        <v>0.96740000000000004</v>
      </c>
      <c r="Q10" s="180"/>
      <c r="R10" s="181">
        <v>0.1263</v>
      </c>
      <c r="S10" s="21"/>
      <c r="AK10" s="17"/>
      <c r="AL10" s="9" t="s">
        <v>123</v>
      </c>
      <c r="AM10" s="9"/>
      <c r="AN10" s="10">
        <v>0.69520000000000004</v>
      </c>
      <c r="AO10" s="9"/>
      <c r="AP10" s="11"/>
      <c r="AQ10" s="9"/>
      <c r="AR10" s="10">
        <v>6.1000000000000004E-3</v>
      </c>
      <c r="AS10" s="9"/>
      <c r="AT10" s="10">
        <v>1.4266000000000001</v>
      </c>
      <c r="AU10" s="9"/>
      <c r="AV10" s="10">
        <v>0.59699999999999998</v>
      </c>
      <c r="AW10" s="9"/>
      <c r="AX10" s="10">
        <v>0.72219999999999995</v>
      </c>
      <c r="AY10" s="9"/>
      <c r="AZ10" s="10">
        <v>0.63759999999999994</v>
      </c>
      <c r="BA10" s="9"/>
      <c r="BB10" s="10">
        <v>8.9700000000000002E-2</v>
      </c>
      <c r="BC10" s="21"/>
    </row>
    <row r="11" spans="1:55" x14ac:dyDescent="0.25">
      <c r="A11" s="17"/>
      <c r="B11" s="180" t="s">
        <v>125</v>
      </c>
      <c r="C11" s="180"/>
      <c r="D11" s="181">
        <v>0.63280000000000003</v>
      </c>
      <c r="E11" s="180"/>
      <c r="F11" s="181">
        <v>0.83819999999999995</v>
      </c>
      <c r="G11" s="180"/>
      <c r="H11" s="181">
        <v>7.6E-3</v>
      </c>
      <c r="I11" s="180"/>
      <c r="J11" s="182"/>
      <c r="K11" s="180"/>
      <c r="L11" s="181">
        <v>0.64439999999999997</v>
      </c>
      <c r="M11" s="180"/>
      <c r="N11" s="181">
        <v>0.62670000000000003</v>
      </c>
      <c r="O11" s="180"/>
      <c r="P11" s="181">
        <v>0.62339999999999995</v>
      </c>
      <c r="Q11" s="180"/>
      <c r="R11" s="181">
        <v>8.14E-2</v>
      </c>
      <c r="S11" s="21"/>
      <c r="AK11" s="17"/>
      <c r="AL11" s="12" t="s">
        <v>122</v>
      </c>
      <c r="AM11" s="9"/>
      <c r="AN11" s="11"/>
      <c r="AO11" s="9"/>
      <c r="AP11" s="13">
        <v>1.4384999999999999</v>
      </c>
      <c r="AQ11" s="9"/>
      <c r="AR11" s="13">
        <v>8.8000000000000005E-3</v>
      </c>
      <c r="AS11" s="9"/>
      <c r="AT11" s="13">
        <v>2.0522</v>
      </c>
      <c r="AU11" s="9"/>
      <c r="AV11" s="13">
        <v>0.85880000000000001</v>
      </c>
      <c r="AW11" s="9"/>
      <c r="AX11" s="13">
        <v>1.0388999999999999</v>
      </c>
      <c r="AY11" s="9"/>
      <c r="AZ11" s="13">
        <v>0.91720000000000002</v>
      </c>
      <c r="BA11" s="9"/>
      <c r="BB11" s="13">
        <v>0.129</v>
      </c>
      <c r="BC11" s="21"/>
    </row>
    <row r="12" spans="1:55" ht="13.8" thickBot="1" x14ac:dyDescent="0.3">
      <c r="A12" s="17"/>
      <c r="B12" s="180" t="s">
        <v>124</v>
      </c>
      <c r="C12" s="180"/>
      <c r="D12" s="181">
        <v>83.734999999999999</v>
      </c>
      <c r="E12" s="180"/>
      <c r="F12" s="181">
        <v>110.9238</v>
      </c>
      <c r="G12" s="180"/>
      <c r="H12" s="182"/>
      <c r="I12" s="180"/>
      <c r="J12" s="181">
        <v>132.3348</v>
      </c>
      <c r="K12" s="180"/>
      <c r="L12" s="181">
        <v>85.275099999999995</v>
      </c>
      <c r="M12" s="180"/>
      <c r="N12" s="181">
        <v>82.928100000000001</v>
      </c>
      <c r="O12" s="180"/>
      <c r="P12" s="181">
        <v>82.494900000000001</v>
      </c>
      <c r="Q12" s="180"/>
      <c r="R12" s="181">
        <v>10.771800000000001</v>
      </c>
      <c r="S12" s="21"/>
      <c r="AK12" s="18"/>
      <c r="AL12" s="19"/>
      <c r="AM12" s="19"/>
      <c r="AN12" s="19"/>
      <c r="AO12" s="19"/>
      <c r="AP12" s="19"/>
      <c r="AQ12" s="19"/>
      <c r="AR12" s="19"/>
      <c r="AS12" s="19"/>
      <c r="AT12" s="19"/>
      <c r="AU12" s="19"/>
      <c r="AV12" s="19"/>
      <c r="AW12" s="19"/>
      <c r="AX12" s="19"/>
      <c r="AY12" s="19"/>
      <c r="AZ12" s="19"/>
      <c r="BA12" s="19"/>
      <c r="BB12" s="19"/>
      <c r="BC12" s="20"/>
    </row>
    <row r="13" spans="1:55" x14ac:dyDescent="0.25">
      <c r="A13" s="17"/>
      <c r="B13" s="180" t="s">
        <v>123</v>
      </c>
      <c r="C13" s="180"/>
      <c r="D13" s="181">
        <v>0.75490000000000002</v>
      </c>
      <c r="E13" s="180"/>
      <c r="F13" s="182"/>
      <c r="G13" s="180"/>
      <c r="H13" s="181">
        <v>8.9999999999999993E-3</v>
      </c>
      <c r="I13" s="180"/>
      <c r="J13" s="181">
        <v>1.1930000000000001</v>
      </c>
      <c r="K13" s="180"/>
      <c r="L13" s="181">
        <v>0.76880000000000004</v>
      </c>
      <c r="M13" s="180"/>
      <c r="N13" s="181">
        <v>0.74760000000000004</v>
      </c>
      <c r="O13" s="180"/>
      <c r="P13" s="181">
        <v>0.74370000000000003</v>
      </c>
      <c r="Q13" s="180"/>
      <c r="R13" s="181">
        <v>9.7100000000000006E-2</v>
      </c>
      <c r="S13" s="21"/>
    </row>
    <row r="14" spans="1:55" x14ac:dyDescent="0.25">
      <c r="A14" s="17"/>
      <c r="B14" s="180" t="s">
        <v>122</v>
      </c>
      <c r="C14" s="180"/>
      <c r="D14" s="182"/>
      <c r="E14" s="180"/>
      <c r="F14" s="181">
        <v>1.3247</v>
      </c>
      <c r="G14" s="180"/>
      <c r="H14" s="181">
        <v>1.1900000000000001E-2</v>
      </c>
      <c r="I14" s="180"/>
      <c r="J14" s="181">
        <v>1.5804</v>
      </c>
      <c r="K14" s="180"/>
      <c r="L14" s="181">
        <v>1.0184</v>
      </c>
      <c r="M14" s="180"/>
      <c r="N14" s="181">
        <v>0.99039999999999995</v>
      </c>
      <c r="O14" s="180"/>
      <c r="P14" s="181">
        <v>0.98519999999999996</v>
      </c>
      <c r="Q14" s="180"/>
      <c r="R14" s="181">
        <v>0.12859999999999999</v>
      </c>
      <c r="S14" s="21"/>
    </row>
    <row r="15" spans="1:55" x14ac:dyDescent="0.25">
      <c r="A15" s="17"/>
      <c r="B15" s="24"/>
      <c r="C15" s="24"/>
      <c r="D15" s="24"/>
      <c r="E15" s="24"/>
      <c r="F15" s="24"/>
      <c r="G15" s="24"/>
      <c r="H15" s="24"/>
      <c r="I15" s="24"/>
      <c r="J15" s="24"/>
      <c r="K15" s="24"/>
      <c r="L15" s="24"/>
      <c r="M15" s="24"/>
      <c r="N15" s="24"/>
      <c r="O15" s="24"/>
      <c r="P15" s="24"/>
      <c r="Q15" s="24"/>
      <c r="R15" s="24"/>
      <c r="S15" s="21"/>
    </row>
    <row r="16" spans="1:55" x14ac:dyDescent="0.25">
      <c r="A16" s="17"/>
      <c r="B16" s="24"/>
      <c r="C16" s="24"/>
      <c r="D16" s="24"/>
      <c r="E16" s="24"/>
      <c r="F16" s="24"/>
      <c r="G16" s="24"/>
      <c r="H16" s="23" t="s">
        <v>130</v>
      </c>
      <c r="I16" s="24"/>
      <c r="J16" s="23" t="s">
        <v>28</v>
      </c>
      <c r="K16" s="24"/>
      <c r="L16" s="24"/>
      <c r="M16" s="24"/>
      <c r="N16" s="24"/>
      <c r="O16" s="24"/>
      <c r="P16" s="24"/>
      <c r="Q16" s="24"/>
      <c r="R16" s="24"/>
      <c r="S16" s="21"/>
    </row>
    <row r="17" spans="1:19" x14ac:dyDescent="0.25">
      <c r="A17" s="17"/>
      <c r="B17" s="24" t="s">
        <v>131</v>
      </c>
      <c r="C17" s="24"/>
      <c r="D17" s="24"/>
      <c r="E17" s="24"/>
      <c r="F17" s="24"/>
      <c r="G17" s="24"/>
      <c r="H17" s="111">
        <f>D12</f>
        <v>83.734999999999999</v>
      </c>
      <c r="I17" s="24"/>
      <c r="J17" s="24"/>
      <c r="K17" s="24"/>
      <c r="L17" s="24"/>
      <c r="M17" s="24"/>
      <c r="N17" s="24"/>
      <c r="O17" s="24"/>
      <c r="P17" s="24"/>
      <c r="Q17" s="24"/>
      <c r="R17" s="24"/>
      <c r="S17" s="21"/>
    </row>
    <row r="18" spans="1:19" x14ac:dyDescent="0.25">
      <c r="A18" s="17"/>
      <c r="B18" s="24" t="s">
        <v>132</v>
      </c>
      <c r="C18" s="24"/>
      <c r="D18" s="24"/>
      <c r="E18" s="24"/>
      <c r="F18" s="24"/>
      <c r="G18" s="24"/>
      <c r="H18" s="111">
        <f>H14</f>
        <v>1.1900000000000001E-2</v>
      </c>
      <c r="I18" s="24"/>
      <c r="J18" s="54">
        <f>1/H17</f>
        <v>1.1942437451483849E-2</v>
      </c>
      <c r="K18" s="24"/>
      <c r="L18" s="24"/>
      <c r="M18" s="24"/>
      <c r="N18" s="24"/>
      <c r="O18" s="24"/>
      <c r="P18" s="24"/>
      <c r="Q18" s="24"/>
      <c r="R18" s="24"/>
      <c r="S18" s="21"/>
    </row>
    <row r="19" spans="1:19" x14ac:dyDescent="0.25">
      <c r="A19" s="17"/>
      <c r="B19" s="24" t="s">
        <v>133</v>
      </c>
      <c r="C19" s="24"/>
      <c r="D19" s="24"/>
      <c r="E19" s="24"/>
      <c r="F19" s="24"/>
      <c r="G19" s="24"/>
      <c r="H19" s="111">
        <f>F14</f>
        <v>1.3247</v>
      </c>
      <c r="I19" s="24"/>
      <c r="J19" s="24"/>
      <c r="K19" s="24"/>
      <c r="L19" s="24"/>
      <c r="M19" s="24"/>
      <c r="N19" s="24"/>
      <c r="O19" s="24"/>
      <c r="P19" s="24"/>
      <c r="Q19" s="24"/>
      <c r="R19" s="24"/>
      <c r="S19" s="21"/>
    </row>
    <row r="20" spans="1:19" x14ac:dyDescent="0.25">
      <c r="A20" s="17"/>
      <c r="B20" s="24" t="s">
        <v>134</v>
      </c>
      <c r="C20" s="24"/>
      <c r="D20" s="24"/>
      <c r="E20" s="24"/>
      <c r="F20" s="24"/>
      <c r="G20" s="24"/>
      <c r="H20" s="111">
        <f>D13</f>
        <v>0.75490000000000002</v>
      </c>
      <c r="I20" s="24"/>
      <c r="J20" s="54">
        <f>1/H19</f>
        <v>0.75488789914697663</v>
      </c>
      <c r="K20" s="24"/>
      <c r="L20" s="24"/>
      <c r="M20" s="24"/>
      <c r="N20" s="24"/>
      <c r="O20" s="24"/>
      <c r="P20" s="24"/>
      <c r="Q20" s="24"/>
      <c r="R20" s="24"/>
      <c r="S20" s="21"/>
    </row>
    <row r="21" spans="1:19" x14ac:dyDescent="0.25">
      <c r="A21" s="17"/>
      <c r="B21" s="24" t="s">
        <v>135</v>
      </c>
      <c r="C21" s="24"/>
      <c r="D21" s="24"/>
      <c r="E21" s="24"/>
      <c r="F21" s="24"/>
      <c r="G21" s="24"/>
      <c r="H21" s="111">
        <f>F12</f>
        <v>110.9238</v>
      </c>
      <c r="I21" s="24"/>
      <c r="J21" s="24"/>
      <c r="K21" s="24"/>
      <c r="L21" s="24"/>
      <c r="M21" s="24"/>
      <c r="N21" s="24"/>
      <c r="O21" s="24"/>
      <c r="P21" s="24"/>
      <c r="Q21" s="24"/>
      <c r="R21" s="24"/>
      <c r="S21" s="21"/>
    </row>
    <row r="22" spans="1:19" x14ac:dyDescent="0.25">
      <c r="A22" s="17"/>
      <c r="B22" s="24" t="s">
        <v>136</v>
      </c>
      <c r="C22" s="24"/>
      <c r="D22" s="24"/>
      <c r="E22" s="24"/>
      <c r="F22" s="24"/>
      <c r="G22" s="24"/>
      <c r="H22" s="111">
        <f>H13</f>
        <v>8.9999999999999993E-3</v>
      </c>
      <c r="I22" s="24"/>
      <c r="J22" s="54">
        <f>1/H21</f>
        <v>9.0151978204857756E-3</v>
      </c>
      <c r="K22" s="24"/>
      <c r="L22" s="24"/>
      <c r="M22" s="24"/>
      <c r="N22" s="24"/>
      <c r="O22" s="24"/>
      <c r="P22" s="24"/>
      <c r="Q22" s="24"/>
      <c r="R22" s="24"/>
      <c r="S22" s="21"/>
    </row>
    <row r="23" spans="1:19" x14ac:dyDescent="0.25">
      <c r="A23" s="17"/>
      <c r="B23" s="24" t="s">
        <v>137</v>
      </c>
      <c r="C23" s="24"/>
      <c r="D23" s="24"/>
      <c r="E23" s="24"/>
      <c r="F23" s="24"/>
      <c r="G23" s="24"/>
      <c r="H23" s="111">
        <f>D9</f>
        <v>1.0097</v>
      </c>
      <c r="I23" s="24"/>
      <c r="J23" s="24"/>
      <c r="K23" s="24"/>
      <c r="L23" s="24"/>
      <c r="M23" s="24"/>
      <c r="N23" s="24"/>
      <c r="O23" s="24"/>
      <c r="P23" s="24"/>
      <c r="Q23" s="24"/>
      <c r="R23" s="24"/>
      <c r="S23" s="21"/>
    </row>
    <row r="24" spans="1:19" x14ac:dyDescent="0.25">
      <c r="A24" s="17"/>
      <c r="B24" s="24" t="s">
        <v>138</v>
      </c>
      <c r="C24" s="24"/>
      <c r="D24" s="24"/>
      <c r="E24" s="24"/>
      <c r="F24" s="24"/>
      <c r="G24" s="24"/>
      <c r="H24" s="111">
        <f>N14</f>
        <v>0.99039999999999995</v>
      </c>
      <c r="I24" s="24"/>
      <c r="J24" s="54">
        <f>1/H23</f>
        <v>0.99039318609487959</v>
      </c>
      <c r="K24" s="24"/>
      <c r="L24" s="24"/>
      <c r="M24" s="24"/>
      <c r="N24" s="24"/>
      <c r="O24" s="24"/>
      <c r="P24" s="24"/>
      <c r="Q24" s="24"/>
      <c r="R24" s="24"/>
      <c r="S24" s="21"/>
    </row>
    <row r="25" spans="1:19" x14ac:dyDescent="0.25">
      <c r="A25" s="17"/>
      <c r="B25" s="24" t="s">
        <v>139</v>
      </c>
      <c r="C25" s="24"/>
      <c r="D25" s="24"/>
      <c r="E25" s="24"/>
      <c r="F25" s="24"/>
      <c r="G25" s="24"/>
      <c r="H25" s="111">
        <f>D8</f>
        <v>1.0149999999999999</v>
      </c>
      <c r="I25" s="24"/>
      <c r="J25" s="24"/>
      <c r="K25" s="24"/>
      <c r="L25" s="24"/>
      <c r="M25" s="24"/>
      <c r="N25" s="24"/>
      <c r="O25" s="24"/>
      <c r="P25" s="24"/>
      <c r="Q25" s="24"/>
      <c r="R25" s="24"/>
      <c r="S25" s="21"/>
    </row>
    <row r="26" spans="1:19" x14ac:dyDescent="0.25">
      <c r="A26" s="17"/>
      <c r="B26" s="24" t="s">
        <v>140</v>
      </c>
      <c r="C26" s="24"/>
      <c r="D26" s="24"/>
      <c r="E26" s="24"/>
      <c r="F26" s="24"/>
      <c r="G26" s="24"/>
      <c r="H26" s="111">
        <f>P14</f>
        <v>0.98519999999999996</v>
      </c>
      <c r="I26" s="24"/>
      <c r="J26" s="54">
        <f>1/H25</f>
        <v>0.98522167487684742</v>
      </c>
      <c r="K26" s="24"/>
      <c r="L26" s="24"/>
      <c r="M26" s="24"/>
      <c r="N26" s="24"/>
      <c r="O26" s="24"/>
      <c r="P26" s="24"/>
      <c r="Q26" s="24"/>
      <c r="R26" s="24"/>
      <c r="S26" s="21"/>
    </row>
    <row r="27" spans="1:19" x14ac:dyDescent="0.25">
      <c r="A27" s="17"/>
      <c r="B27" s="24" t="s">
        <v>141</v>
      </c>
      <c r="C27" s="24"/>
      <c r="D27" s="24"/>
      <c r="E27" s="24"/>
      <c r="F27" s="24"/>
      <c r="G27" s="24"/>
      <c r="H27" s="111">
        <f>D11</f>
        <v>0.63280000000000003</v>
      </c>
      <c r="I27" s="24"/>
      <c r="J27" s="24"/>
      <c r="K27" s="24"/>
      <c r="L27" s="24"/>
      <c r="M27" s="24"/>
      <c r="N27" s="24"/>
      <c r="O27" s="24"/>
      <c r="P27" s="24"/>
      <c r="Q27" s="24"/>
      <c r="R27" s="24"/>
      <c r="S27" s="21"/>
    </row>
    <row r="28" spans="1:19" x14ac:dyDescent="0.25">
      <c r="A28" s="17"/>
      <c r="B28" s="24" t="s">
        <v>142</v>
      </c>
      <c r="C28" s="24"/>
      <c r="D28" s="24"/>
      <c r="E28" s="24"/>
      <c r="F28" s="24"/>
      <c r="G28" s="24"/>
      <c r="H28" s="111">
        <f>J14</f>
        <v>1.5804</v>
      </c>
      <c r="I28" s="24"/>
      <c r="J28" s="54">
        <f>1/H27</f>
        <v>1.5802781289506953</v>
      </c>
      <c r="K28" s="24"/>
      <c r="L28" s="24"/>
      <c r="M28" s="24"/>
      <c r="N28" s="24"/>
      <c r="O28" s="24"/>
      <c r="P28" s="24"/>
      <c r="Q28" s="24"/>
      <c r="R28" s="24"/>
      <c r="S28" s="21"/>
    </row>
    <row r="29" spans="1:19" x14ac:dyDescent="0.25">
      <c r="A29" s="17"/>
      <c r="B29" s="24" t="s">
        <v>143</v>
      </c>
      <c r="C29" s="24"/>
      <c r="D29" s="24"/>
      <c r="E29" s="24"/>
      <c r="F29" s="24"/>
      <c r="G29" s="24"/>
      <c r="H29" s="111">
        <f>L14</f>
        <v>1.0184</v>
      </c>
      <c r="I29" s="24"/>
      <c r="J29" s="24"/>
      <c r="K29" s="24"/>
      <c r="L29" s="24"/>
      <c r="M29" s="24"/>
      <c r="N29" s="24"/>
      <c r="O29" s="24"/>
      <c r="P29" s="24"/>
      <c r="Q29" s="24"/>
      <c r="R29" s="24"/>
      <c r="S29" s="21"/>
    </row>
    <row r="30" spans="1:19" x14ac:dyDescent="0.25">
      <c r="A30" s="17"/>
      <c r="B30" s="24" t="s">
        <v>144</v>
      </c>
      <c r="C30" s="24"/>
      <c r="D30" s="24"/>
      <c r="E30" s="24"/>
      <c r="F30" s="24"/>
      <c r="G30" s="24"/>
      <c r="H30" s="111">
        <f>D10</f>
        <v>0.9819</v>
      </c>
      <c r="I30" s="24"/>
      <c r="J30" s="54">
        <f>1/H29</f>
        <v>0.98193244304791838</v>
      </c>
      <c r="K30" s="24"/>
      <c r="L30" s="24"/>
      <c r="M30" s="24"/>
      <c r="N30" s="24"/>
      <c r="O30" s="24"/>
      <c r="P30" s="24"/>
      <c r="Q30" s="24"/>
      <c r="R30" s="24"/>
      <c r="S30" s="21"/>
    </row>
    <row r="31" spans="1:19" ht="13.8" thickBot="1" x14ac:dyDescent="0.3">
      <c r="A31" s="18"/>
      <c r="B31" s="19"/>
      <c r="C31" s="19"/>
      <c r="D31" s="19"/>
      <c r="E31" s="19"/>
      <c r="F31" s="19"/>
      <c r="G31" s="19"/>
      <c r="H31" s="19"/>
      <c r="I31" s="19"/>
      <c r="J31" s="19"/>
      <c r="K31" s="19"/>
      <c r="L31" s="19"/>
      <c r="M31" s="19"/>
      <c r="N31" s="19"/>
      <c r="O31" s="19"/>
      <c r="P31" s="19"/>
      <c r="Q31" s="19"/>
      <c r="R31" s="19"/>
      <c r="S31" s="20"/>
    </row>
  </sheetData>
  <mergeCells count="1">
    <mergeCell ref="B2:R2"/>
  </mergeCells>
  <phoneticPr fontId="0" type="noConversion"/>
  <printOptions horizontalCentered="1"/>
  <pageMargins left="0.75" right="0.75" top="1" bottom="1" header="0.5" footer="0.5"/>
  <pageSetup scale="8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workbookViewId="0"/>
  </sheetViews>
  <sheetFormatPr defaultRowHeight="13.2" x14ac:dyDescent="0.25"/>
  <cols>
    <col min="1" max="1" width="2.77734375" customWidth="1"/>
    <col min="2" max="2" width="14.77734375" customWidth="1"/>
    <col min="3" max="3" width="2.77734375" customWidth="1"/>
    <col min="4" max="4" width="14.77734375" customWidth="1"/>
    <col min="5" max="5" width="2.77734375" customWidth="1"/>
    <col min="6" max="6" width="14.77734375" customWidth="1"/>
    <col min="7" max="7" width="2.77734375" customWidth="1"/>
    <col min="8" max="8" width="14.77734375" customWidth="1"/>
    <col min="9" max="9" width="2.77734375" customWidth="1"/>
    <col min="10" max="10" width="14.77734375" customWidth="1"/>
    <col min="11" max="11" width="2.77734375" customWidth="1"/>
    <col min="12" max="12" width="14.77734375" customWidth="1"/>
    <col min="13" max="13" width="2.77734375" customWidth="1"/>
    <col min="16" max="16" width="10.6640625" customWidth="1"/>
    <col min="17" max="17" width="4.77734375" customWidth="1"/>
    <col min="18" max="18" width="9.77734375" customWidth="1"/>
    <col min="19" max="19" width="4.77734375" customWidth="1"/>
    <col min="20" max="20" width="9.77734375" customWidth="1"/>
    <col min="28" max="28" width="2.77734375" customWidth="1"/>
    <col min="30" max="30" width="1.77734375" customWidth="1"/>
    <col min="31" max="31" width="10.77734375" customWidth="1"/>
    <col min="32" max="32" width="1.77734375" customWidth="1"/>
    <col min="33" max="33" width="10.77734375" customWidth="1"/>
    <col min="34" max="34" width="2.77734375" customWidth="1"/>
  </cols>
  <sheetData>
    <row r="1" spans="1:17" x14ac:dyDescent="0.25">
      <c r="A1" s="50"/>
      <c r="B1" s="51"/>
      <c r="C1" s="51"/>
      <c r="D1" s="51"/>
      <c r="E1" s="51"/>
      <c r="F1" s="51"/>
      <c r="G1" s="51"/>
      <c r="H1" s="51"/>
      <c r="I1" s="51"/>
      <c r="J1" s="51"/>
      <c r="K1" s="51"/>
      <c r="L1" s="51"/>
      <c r="M1" s="16"/>
    </row>
    <row r="2" spans="1:17" ht="15.6" x14ac:dyDescent="0.25">
      <c r="A2" s="1"/>
      <c r="B2" s="220" t="s">
        <v>342</v>
      </c>
      <c r="C2" s="220"/>
      <c r="D2" s="220"/>
      <c r="E2" s="220"/>
      <c r="F2" s="220"/>
      <c r="G2" s="231"/>
      <c r="H2" s="231"/>
      <c r="I2" s="231"/>
      <c r="J2" s="231"/>
      <c r="K2" s="231"/>
      <c r="L2" s="231"/>
      <c r="M2" s="3"/>
    </row>
    <row r="3" spans="1:17" x14ac:dyDescent="0.25">
      <c r="A3" s="29"/>
      <c r="B3" s="30"/>
      <c r="C3" s="31"/>
      <c r="D3" s="30"/>
      <c r="E3" s="31"/>
      <c r="F3" s="31"/>
      <c r="G3" s="31"/>
      <c r="H3" s="31"/>
      <c r="I3" s="31"/>
      <c r="J3" s="31"/>
      <c r="K3" s="31"/>
      <c r="L3" s="31"/>
      <c r="M3" s="32"/>
    </row>
    <row r="4" spans="1:17" x14ac:dyDescent="0.25">
      <c r="A4" s="29"/>
      <c r="B4" s="232" t="s">
        <v>237</v>
      </c>
      <c r="C4" s="230"/>
      <c r="D4" s="230"/>
      <c r="E4" s="230"/>
      <c r="F4" s="230"/>
      <c r="G4" s="230"/>
      <c r="H4" s="230"/>
      <c r="I4" s="230"/>
      <c r="J4" s="230"/>
      <c r="K4" s="230"/>
      <c r="L4" s="230"/>
      <c r="M4" s="32"/>
    </row>
    <row r="5" spans="1:17" x14ac:dyDescent="0.25">
      <c r="A5" s="29"/>
      <c r="B5" s="230"/>
      <c r="C5" s="230"/>
      <c r="D5" s="230"/>
      <c r="E5" s="230"/>
      <c r="F5" s="230"/>
      <c r="G5" s="230"/>
      <c r="H5" s="230"/>
      <c r="I5" s="230"/>
      <c r="J5" s="230"/>
      <c r="K5" s="230"/>
      <c r="L5" s="230"/>
      <c r="M5" s="32"/>
    </row>
    <row r="6" spans="1:17" x14ac:dyDescent="0.25">
      <c r="A6" s="29"/>
      <c r="B6" s="96"/>
      <c r="C6" s="96"/>
      <c r="D6" s="96"/>
      <c r="E6" s="96"/>
      <c r="F6" s="96"/>
      <c r="G6" s="96"/>
      <c r="H6" s="96"/>
      <c r="I6" s="96"/>
      <c r="J6" s="96"/>
      <c r="K6" s="96"/>
      <c r="L6" s="96"/>
      <c r="M6" s="32"/>
    </row>
    <row r="7" spans="1:17" x14ac:dyDescent="0.25">
      <c r="A7" s="29"/>
      <c r="B7" s="137"/>
      <c r="C7" s="137"/>
      <c r="D7" s="186" t="s">
        <v>184</v>
      </c>
      <c r="E7" s="187"/>
      <c r="F7" s="186" t="s">
        <v>184</v>
      </c>
      <c r="G7" s="96"/>
      <c r="H7" s="96"/>
      <c r="I7" s="96"/>
      <c r="J7" s="96"/>
      <c r="K7" s="96"/>
      <c r="L7" s="96"/>
      <c r="M7" s="32"/>
    </row>
    <row r="8" spans="1:17" ht="13.8" thickBot="1" x14ac:dyDescent="0.3">
      <c r="A8" s="29"/>
      <c r="B8" s="169" t="s">
        <v>48</v>
      </c>
      <c r="C8" s="132"/>
      <c r="D8" s="188" t="s">
        <v>55</v>
      </c>
      <c r="E8" s="189"/>
      <c r="F8" s="188" t="s">
        <v>56</v>
      </c>
      <c r="G8" s="96"/>
      <c r="H8" s="96"/>
      <c r="I8" s="96"/>
      <c r="J8" s="96"/>
      <c r="K8" s="96"/>
      <c r="L8" s="96"/>
      <c r="M8" s="32"/>
    </row>
    <row r="9" spans="1:17" x14ac:dyDescent="0.25">
      <c r="A9" s="29"/>
      <c r="B9" s="168" t="s">
        <v>58</v>
      </c>
      <c r="C9" s="137"/>
      <c r="D9" s="190">
        <v>1.3230999999999999</v>
      </c>
      <c r="E9" s="190"/>
      <c r="F9" s="190">
        <v>1.3231999999999999</v>
      </c>
      <c r="G9" s="96"/>
      <c r="H9" s="96"/>
      <c r="I9" s="96"/>
      <c r="J9" s="96"/>
      <c r="K9" s="96"/>
      <c r="L9" s="96"/>
      <c r="M9" s="32"/>
    </row>
    <row r="10" spans="1:17" x14ac:dyDescent="0.25">
      <c r="A10" s="29"/>
      <c r="B10" s="168" t="s">
        <v>49</v>
      </c>
      <c r="C10" s="137"/>
      <c r="D10" s="190">
        <v>1.323</v>
      </c>
      <c r="E10" s="190"/>
      <c r="F10" s="190">
        <v>1.3230999999999999</v>
      </c>
      <c r="G10" s="96"/>
      <c r="H10" s="96"/>
      <c r="I10" s="96"/>
      <c r="J10" s="96"/>
      <c r="K10" s="96"/>
      <c r="L10" s="96"/>
      <c r="M10" s="32"/>
    </row>
    <row r="11" spans="1:17" x14ac:dyDescent="0.25">
      <c r="A11" s="29"/>
      <c r="B11" s="168" t="s">
        <v>50</v>
      </c>
      <c r="C11" s="137"/>
      <c r="D11" s="190">
        <v>1.3228</v>
      </c>
      <c r="E11" s="190"/>
      <c r="F11" s="190">
        <v>1.3229</v>
      </c>
      <c r="G11" s="96"/>
      <c r="H11" s="96"/>
      <c r="I11" s="96"/>
      <c r="J11" s="96"/>
      <c r="K11" s="96"/>
      <c r="L11" s="96"/>
      <c r="M11" s="32"/>
    </row>
    <row r="12" spans="1:17" x14ac:dyDescent="0.25">
      <c r="A12" s="29"/>
      <c r="B12" s="168" t="s">
        <v>51</v>
      </c>
      <c r="C12" s="137"/>
      <c r="D12" s="190">
        <v>1.3224</v>
      </c>
      <c r="E12" s="190"/>
      <c r="F12" s="190">
        <v>1.3227</v>
      </c>
      <c r="G12" s="96"/>
      <c r="H12" s="96"/>
      <c r="I12" s="96"/>
      <c r="J12" s="96"/>
      <c r="K12" s="96"/>
      <c r="L12" s="96"/>
      <c r="M12" s="32"/>
    </row>
    <row r="13" spans="1:17" x14ac:dyDescent="0.25">
      <c r="A13" s="29"/>
      <c r="B13" s="168" t="s">
        <v>52</v>
      </c>
      <c r="C13" s="137"/>
      <c r="D13" s="190">
        <v>1.3214999999999999</v>
      </c>
      <c r="E13" s="190"/>
      <c r="F13" s="190">
        <v>1.3218000000000001</v>
      </c>
      <c r="G13" s="96"/>
      <c r="H13" s="96"/>
      <c r="I13" s="96"/>
      <c r="J13" s="96"/>
      <c r="K13" s="96"/>
      <c r="L13" s="96"/>
      <c r="M13" s="32"/>
    </row>
    <row r="14" spans="1:17" x14ac:dyDescent="0.25">
      <c r="A14" s="29"/>
      <c r="B14" s="168" t="s">
        <v>53</v>
      </c>
      <c r="C14" s="137"/>
      <c r="D14" s="190">
        <v>1.3193999999999999</v>
      </c>
      <c r="E14" s="190"/>
      <c r="F14" s="190">
        <v>1.3198000000000001</v>
      </c>
      <c r="G14" s="96"/>
      <c r="H14" s="96"/>
      <c r="I14" s="96"/>
      <c r="J14" s="96"/>
      <c r="K14" s="96"/>
      <c r="L14" s="96"/>
      <c r="M14" s="32"/>
    </row>
    <row r="15" spans="1:17" ht="13.8" thickBot="1" x14ac:dyDescent="0.3">
      <c r="A15" s="29"/>
      <c r="B15" s="169" t="s">
        <v>54</v>
      </c>
      <c r="C15" s="132"/>
      <c r="D15" s="191">
        <v>1.3147</v>
      </c>
      <c r="E15" s="191"/>
      <c r="F15" s="191">
        <v>1.3176000000000001</v>
      </c>
      <c r="G15" s="96"/>
      <c r="H15" s="96"/>
      <c r="I15" s="96"/>
      <c r="J15" s="96"/>
      <c r="K15" s="96"/>
      <c r="L15" s="96"/>
      <c r="M15" s="32"/>
      <c r="P15" s="184"/>
      <c r="Q15" s="184"/>
    </row>
    <row r="16" spans="1:17" x14ac:dyDescent="0.25">
      <c r="A16" s="29"/>
      <c r="B16" s="168"/>
      <c r="C16" s="137"/>
      <c r="D16" s="190"/>
      <c r="E16" s="190"/>
      <c r="F16" s="190"/>
      <c r="G16" s="96"/>
      <c r="H16" s="96"/>
      <c r="I16" s="96"/>
      <c r="J16" s="96"/>
      <c r="K16" s="96"/>
      <c r="L16" s="96"/>
      <c r="M16" s="32"/>
      <c r="P16" s="184"/>
      <c r="Q16" s="184"/>
    </row>
    <row r="17" spans="1:20" x14ac:dyDescent="0.25">
      <c r="A17" s="29"/>
      <c r="B17" s="53" t="s">
        <v>290</v>
      </c>
      <c r="C17" s="137"/>
      <c r="D17" s="139"/>
      <c r="E17" s="139"/>
      <c r="F17" s="139"/>
      <c r="G17" s="96"/>
      <c r="H17" s="96"/>
      <c r="I17" s="96"/>
      <c r="J17" s="96"/>
      <c r="K17" s="96"/>
      <c r="L17" s="96"/>
      <c r="M17" s="32"/>
      <c r="P17" s="184"/>
      <c r="Q17" s="184"/>
    </row>
    <row r="18" spans="1:20" x14ac:dyDescent="0.25">
      <c r="A18" s="29"/>
      <c r="B18" s="53" t="s">
        <v>291</v>
      </c>
      <c r="C18" s="96"/>
      <c r="D18" s="96"/>
      <c r="E18" s="96"/>
      <c r="F18" s="96"/>
      <c r="G18" s="96"/>
      <c r="H18" s="96"/>
      <c r="I18" s="96"/>
      <c r="J18" s="96"/>
      <c r="K18" s="96"/>
      <c r="L18" s="96"/>
      <c r="M18" s="32"/>
      <c r="O18" s="141"/>
      <c r="P18" s="184"/>
      <c r="Q18" s="184"/>
    </row>
    <row r="19" spans="1:20" x14ac:dyDescent="0.25">
      <c r="A19" s="29"/>
      <c r="B19" s="53" t="s">
        <v>292</v>
      </c>
      <c r="C19" s="96"/>
      <c r="D19" s="96"/>
      <c r="E19" s="96"/>
      <c r="F19" s="96"/>
      <c r="G19" s="96"/>
      <c r="H19" s="96"/>
      <c r="I19" s="96"/>
      <c r="J19" s="96"/>
      <c r="K19" s="96"/>
      <c r="L19" s="96"/>
      <c r="M19" s="32"/>
      <c r="O19" s="141"/>
      <c r="P19" s="184"/>
      <c r="Q19" s="184"/>
    </row>
    <row r="20" spans="1:20" x14ac:dyDescent="0.25">
      <c r="A20" s="29"/>
      <c r="B20" s="53"/>
      <c r="C20" s="96"/>
      <c r="D20" s="96"/>
      <c r="E20" s="96"/>
      <c r="F20" s="96"/>
      <c r="G20" s="96"/>
      <c r="H20" s="96"/>
      <c r="I20" s="96"/>
      <c r="J20" s="96"/>
      <c r="K20" s="96"/>
      <c r="L20" s="96"/>
      <c r="M20" s="32"/>
      <c r="O20" s="141"/>
      <c r="P20" s="184"/>
      <c r="Q20" s="184"/>
    </row>
    <row r="21" spans="1:20" x14ac:dyDescent="0.25">
      <c r="A21" s="29"/>
      <c r="B21" s="53" t="s">
        <v>305</v>
      </c>
      <c r="C21" s="31"/>
      <c r="D21" s="24"/>
      <c r="E21" s="31"/>
      <c r="F21" s="31"/>
      <c r="G21" s="31"/>
      <c r="H21" s="31"/>
      <c r="I21" s="31"/>
      <c r="J21" s="31"/>
      <c r="K21" s="31"/>
      <c r="L21" s="31"/>
      <c r="M21" s="32"/>
      <c r="O21" s="141"/>
      <c r="P21" s="184"/>
      <c r="Q21" s="184"/>
    </row>
    <row r="22" spans="1:20" x14ac:dyDescent="0.25">
      <c r="A22" s="29"/>
      <c r="B22" s="24"/>
      <c r="C22" s="31"/>
      <c r="D22" s="24"/>
      <c r="E22" s="31"/>
      <c r="F22" s="31"/>
      <c r="G22" s="31"/>
      <c r="H22" s="31"/>
      <c r="I22" s="31"/>
      <c r="J22" s="31"/>
      <c r="K22" s="31"/>
      <c r="L22" s="31"/>
      <c r="M22" s="32"/>
      <c r="O22" s="141"/>
      <c r="P22" s="184"/>
      <c r="Q22" s="184"/>
    </row>
    <row r="23" spans="1:20" x14ac:dyDescent="0.25">
      <c r="A23" s="29"/>
      <c r="B23" s="24"/>
      <c r="C23" s="100" t="s">
        <v>177</v>
      </c>
      <c r="D23" s="24"/>
      <c r="E23" s="31"/>
      <c r="F23" s="31"/>
      <c r="G23" s="31"/>
      <c r="H23" s="31"/>
      <c r="I23" s="31"/>
      <c r="J23" s="31"/>
      <c r="K23" s="31"/>
      <c r="L23" s="31"/>
      <c r="M23" s="32"/>
    </row>
    <row r="24" spans="1:20" x14ac:dyDescent="0.25">
      <c r="A24" s="29"/>
      <c r="B24" s="24"/>
      <c r="C24" s="31"/>
      <c r="D24" s="24"/>
      <c r="E24" s="31"/>
      <c r="F24" s="31"/>
      <c r="G24" s="31"/>
      <c r="H24" s="31"/>
      <c r="I24" s="31"/>
      <c r="J24" s="31"/>
      <c r="K24" s="31"/>
      <c r="L24" s="31"/>
      <c r="M24" s="32"/>
    </row>
    <row r="25" spans="1:20" x14ac:dyDescent="0.25">
      <c r="A25" s="29"/>
      <c r="B25" s="24"/>
      <c r="C25" s="31"/>
      <c r="D25" s="24"/>
      <c r="E25" s="31"/>
      <c r="F25" s="31"/>
      <c r="G25" s="31"/>
      <c r="H25" s="31"/>
      <c r="I25" s="31"/>
      <c r="J25" s="34" t="s">
        <v>59</v>
      </c>
      <c r="K25" s="55"/>
      <c r="L25" s="34" t="s">
        <v>60</v>
      </c>
      <c r="M25" s="32"/>
      <c r="O25" s="184"/>
      <c r="T25" s="184"/>
    </row>
    <row r="26" spans="1:20" x14ac:dyDescent="0.25">
      <c r="A26" s="29"/>
      <c r="B26" s="31"/>
      <c r="C26" s="31"/>
      <c r="D26" s="34"/>
      <c r="E26" s="31"/>
      <c r="F26" s="34" t="s">
        <v>184</v>
      </c>
      <c r="G26" s="31"/>
      <c r="H26" s="34" t="s">
        <v>184</v>
      </c>
      <c r="I26" s="31"/>
      <c r="J26" s="34" t="s">
        <v>28</v>
      </c>
      <c r="K26" s="31"/>
      <c r="L26" s="34" t="s">
        <v>62</v>
      </c>
      <c r="M26" s="32"/>
    </row>
    <row r="27" spans="1:20" x14ac:dyDescent="0.25">
      <c r="A27" s="29"/>
      <c r="B27" s="22" t="s">
        <v>48</v>
      </c>
      <c r="C27" s="31"/>
      <c r="D27" s="23" t="s">
        <v>29</v>
      </c>
      <c r="E27" s="31"/>
      <c r="F27" s="23" t="s">
        <v>55</v>
      </c>
      <c r="G27" s="31"/>
      <c r="H27" s="23" t="s">
        <v>56</v>
      </c>
      <c r="I27" s="31"/>
      <c r="J27" s="23" t="s">
        <v>57</v>
      </c>
      <c r="K27" s="31"/>
      <c r="L27" s="23" t="s">
        <v>61</v>
      </c>
      <c r="M27" s="32"/>
    </row>
    <row r="28" spans="1:20" x14ac:dyDescent="0.25">
      <c r="A28" s="29"/>
      <c r="B28" s="24" t="s">
        <v>58</v>
      </c>
      <c r="C28" s="31"/>
      <c r="D28" s="53"/>
      <c r="E28" s="31"/>
      <c r="F28" s="63">
        <v>1.3230999999999999</v>
      </c>
      <c r="G28" s="31"/>
      <c r="H28" s="63">
        <v>1.3231999999999999</v>
      </c>
      <c r="I28" s="31"/>
      <c r="J28" s="109">
        <f t="shared" ref="J28:J34" si="0">AVERAGE(F28,H28)</f>
        <v>1.32315</v>
      </c>
      <c r="K28" s="31"/>
      <c r="L28" s="109"/>
      <c r="M28" s="32"/>
      <c r="O28" s="184"/>
      <c r="T28" s="184"/>
    </row>
    <row r="29" spans="1:20" x14ac:dyDescent="0.25">
      <c r="A29" s="29"/>
      <c r="B29" s="24" t="s">
        <v>49</v>
      </c>
      <c r="C29" s="31"/>
      <c r="D29" s="56">
        <v>30</v>
      </c>
      <c r="E29" s="31"/>
      <c r="F29" s="63">
        <v>1.323</v>
      </c>
      <c r="G29" s="31"/>
      <c r="H29" s="63">
        <v>1.3230999999999999</v>
      </c>
      <c r="I29" s="31"/>
      <c r="J29" s="109">
        <f t="shared" si="0"/>
        <v>1.3230499999999998</v>
      </c>
      <c r="K29" s="31"/>
      <c r="L29" s="110">
        <f t="shared" ref="L29:L34" si="1">(J29-$J$28)/($J$28)*(360/D29)</f>
        <v>-9.0692665230890867E-4</v>
      </c>
      <c r="M29" s="32"/>
    </row>
    <row r="30" spans="1:20" x14ac:dyDescent="0.25">
      <c r="A30" s="29"/>
      <c r="B30" s="24" t="s">
        <v>50</v>
      </c>
      <c r="C30" s="31"/>
      <c r="D30" s="56">
        <v>60</v>
      </c>
      <c r="E30" s="31"/>
      <c r="F30" s="28">
        <v>1.3228</v>
      </c>
      <c r="G30" s="31"/>
      <c r="H30" s="28">
        <v>1.3229</v>
      </c>
      <c r="I30" s="31"/>
      <c r="J30" s="109">
        <f t="shared" si="0"/>
        <v>1.3228499999999999</v>
      </c>
      <c r="K30" s="31"/>
      <c r="L30" s="110">
        <f t="shared" si="1"/>
        <v>-1.3603899784613489E-3</v>
      </c>
      <c r="M30" s="32"/>
    </row>
    <row r="31" spans="1:20" x14ac:dyDescent="0.25">
      <c r="A31" s="29"/>
      <c r="B31" s="24" t="s">
        <v>51</v>
      </c>
      <c r="C31" s="31"/>
      <c r="D31" s="56">
        <v>90</v>
      </c>
      <c r="E31" s="31"/>
      <c r="F31" s="28">
        <v>1.3224</v>
      </c>
      <c r="G31" s="31"/>
      <c r="H31" s="28">
        <v>1.3227</v>
      </c>
      <c r="I31" s="31"/>
      <c r="J31" s="109">
        <f t="shared" si="0"/>
        <v>1.3225500000000001</v>
      </c>
      <c r="K31" s="31"/>
      <c r="L31" s="110">
        <f t="shared" si="1"/>
        <v>-1.8138533046137895E-3</v>
      </c>
      <c r="M31" s="32"/>
      <c r="O31" s="184"/>
      <c r="T31" s="184"/>
    </row>
    <row r="32" spans="1:20" x14ac:dyDescent="0.25">
      <c r="A32" s="29"/>
      <c r="B32" s="24" t="s">
        <v>52</v>
      </c>
      <c r="C32" s="31"/>
      <c r="D32" s="56">
        <v>180</v>
      </c>
      <c r="E32" s="31"/>
      <c r="F32" s="28">
        <v>1.3214999999999999</v>
      </c>
      <c r="G32" s="31"/>
      <c r="H32" s="28">
        <v>1.3218000000000001</v>
      </c>
      <c r="I32" s="31"/>
      <c r="J32" s="109">
        <f t="shared" si="0"/>
        <v>1.32165</v>
      </c>
      <c r="K32" s="31"/>
      <c r="L32" s="110">
        <f t="shared" si="1"/>
        <v>-2.2673166307675724E-3</v>
      </c>
      <c r="M32" s="32"/>
    </row>
    <row r="33" spans="1:20" x14ac:dyDescent="0.25">
      <c r="A33" s="29"/>
      <c r="B33" s="24" t="s">
        <v>53</v>
      </c>
      <c r="C33" s="31"/>
      <c r="D33" s="56">
        <v>360</v>
      </c>
      <c r="E33" s="31"/>
      <c r="F33" s="28">
        <v>1.3193999999999999</v>
      </c>
      <c r="G33" s="31"/>
      <c r="H33" s="28">
        <v>1.3198000000000001</v>
      </c>
      <c r="I33" s="31"/>
      <c r="J33" s="109">
        <f t="shared" si="0"/>
        <v>1.3195999999999999</v>
      </c>
      <c r="K33" s="31"/>
      <c r="L33" s="110">
        <f t="shared" si="1"/>
        <v>-2.6829913464083165E-3</v>
      </c>
      <c r="M33" s="32"/>
    </row>
    <row r="34" spans="1:20" x14ac:dyDescent="0.25">
      <c r="A34" s="29"/>
      <c r="B34" s="24" t="s">
        <v>54</v>
      </c>
      <c r="C34" s="31"/>
      <c r="D34" s="56">
        <v>720</v>
      </c>
      <c r="E34" s="31"/>
      <c r="F34" s="28">
        <v>1.3147</v>
      </c>
      <c r="G34" s="31"/>
      <c r="H34" s="28">
        <v>1.3176000000000001</v>
      </c>
      <c r="I34" s="31"/>
      <c r="J34" s="109">
        <f t="shared" si="0"/>
        <v>1.3161499999999999</v>
      </c>
      <c r="K34" s="31"/>
      <c r="L34" s="110">
        <f t="shared" si="1"/>
        <v>-2.6452027358954454E-3</v>
      </c>
      <c r="M34" s="32"/>
      <c r="O34" s="184"/>
      <c r="T34" s="184"/>
    </row>
    <row r="35" spans="1:20" x14ac:dyDescent="0.25">
      <c r="A35" s="29"/>
      <c r="B35" s="31"/>
      <c r="C35" s="31"/>
      <c r="D35" s="31"/>
      <c r="E35" s="31"/>
      <c r="F35" s="57"/>
      <c r="G35" s="31"/>
      <c r="H35" s="57"/>
      <c r="I35" s="31"/>
      <c r="J35" s="58"/>
      <c r="K35" s="31"/>
      <c r="L35" s="58"/>
      <c r="M35" s="32"/>
    </row>
    <row r="36" spans="1:20" x14ac:dyDescent="0.25">
      <c r="A36" s="29"/>
      <c r="B36" s="232" t="s">
        <v>238</v>
      </c>
      <c r="C36" s="233"/>
      <c r="D36" s="233"/>
      <c r="E36" s="233"/>
      <c r="F36" s="233"/>
      <c r="G36" s="233"/>
      <c r="H36" s="233"/>
      <c r="I36" s="233"/>
      <c r="J36" s="233"/>
      <c r="K36" s="233"/>
      <c r="L36" s="233"/>
      <c r="M36" s="32"/>
    </row>
    <row r="37" spans="1:20" x14ac:dyDescent="0.25">
      <c r="A37" s="29"/>
      <c r="B37" s="233"/>
      <c r="C37" s="233"/>
      <c r="D37" s="233"/>
      <c r="E37" s="233"/>
      <c r="F37" s="233"/>
      <c r="G37" s="233"/>
      <c r="H37" s="233"/>
      <c r="I37" s="233"/>
      <c r="J37" s="233"/>
      <c r="K37" s="233"/>
      <c r="L37" s="233"/>
      <c r="M37" s="32"/>
      <c r="O37" s="184"/>
      <c r="T37" s="184"/>
    </row>
    <row r="38" spans="1:20" x14ac:dyDescent="0.25">
      <c r="A38" s="29"/>
      <c r="B38" s="96"/>
      <c r="C38" s="96"/>
      <c r="D38" s="96"/>
      <c r="E38" s="96"/>
      <c r="F38" s="96"/>
      <c r="G38" s="96"/>
      <c r="H38" s="96"/>
      <c r="I38" s="96"/>
      <c r="J38" s="96"/>
      <c r="K38" s="96"/>
      <c r="L38" s="96"/>
      <c r="M38" s="32"/>
    </row>
    <row r="39" spans="1:20" x14ac:dyDescent="0.25">
      <c r="A39" s="29"/>
      <c r="B39" s="234" t="s">
        <v>181</v>
      </c>
      <c r="C39" s="234"/>
      <c r="D39" s="234"/>
      <c r="E39" s="234"/>
      <c r="F39" s="234"/>
      <c r="G39" s="234"/>
      <c r="H39" s="234"/>
      <c r="I39" s="234"/>
      <c r="J39" s="234"/>
      <c r="K39" s="234"/>
      <c r="L39" s="234"/>
      <c r="M39" s="32"/>
    </row>
    <row r="40" spans="1:20" x14ac:dyDescent="0.25">
      <c r="A40" s="29"/>
      <c r="B40" s="96"/>
      <c r="C40" s="96"/>
      <c r="D40" s="96"/>
      <c r="E40" s="96"/>
      <c r="F40" s="96"/>
      <c r="G40" s="96"/>
      <c r="H40" s="96"/>
      <c r="I40" s="96"/>
      <c r="J40" s="96"/>
      <c r="K40" s="96"/>
      <c r="L40" s="96"/>
      <c r="M40" s="32"/>
    </row>
    <row r="41" spans="1:20" x14ac:dyDescent="0.25">
      <c r="A41" s="29"/>
      <c r="B41" s="240" t="s">
        <v>319</v>
      </c>
      <c r="C41" s="240"/>
      <c r="D41" s="240"/>
      <c r="E41" s="240"/>
      <c r="F41" s="240"/>
      <c r="G41" s="240"/>
      <c r="H41" s="240"/>
      <c r="I41" s="240"/>
      <c r="J41" s="240"/>
      <c r="K41" s="240"/>
      <c r="L41" s="240"/>
      <c r="M41" s="32"/>
    </row>
    <row r="42" spans="1:20" ht="13.8" thickBot="1" x14ac:dyDescent="0.3">
      <c r="A42" s="47"/>
      <c r="B42" s="48"/>
      <c r="C42" s="48"/>
      <c r="D42" s="48"/>
      <c r="E42" s="48"/>
      <c r="F42" s="48"/>
      <c r="G42" s="48"/>
      <c r="H42" s="48"/>
      <c r="I42" s="48"/>
      <c r="J42" s="48"/>
      <c r="K42" s="48"/>
      <c r="L42" s="48"/>
      <c r="M42" s="49"/>
    </row>
    <row r="53" spans="28:34" ht="13.8" thickBot="1" x14ac:dyDescent="0.3"/>
    <row r="54" spans="28:34" ht="8.1" customHeight="1" x14ac:dyDescent="0.25">
      <c r="AB54" s="50"/>
      <c r="AC54" s="51"/>
      <c r="AD54" s="51"/>
      <c r="AE54" s="51"/>
      <c r="AF54" s="51"/>
      <c r="AG54" s="51"/>
      <c r="AH54" s="52"/>
    </row>
    <row r="55" spans="28:34" ht="12.75" customHeight="1" x14ac:dyDescent="0.25">
      <c r="AB55" s="29"/>
      <c r="AC55" s="31"/>
      <c r="AD55" s="31"/>
      <c r="AE55" s="103" t="s">
        <v>195</v>
      </c>
      <c r="AF55" s="31"/>
      <c r="AG55" s="103" t="s">
        <v>195</v>
      </c>
      <c r="AH55" s="32"/>
    </row>
    <row r="56" spans="28:34" ht="12.75" customHeight="1" x14ac:dyDescent="0.25">
      <c r="AB56" s="29"/>
      <c r="AC56" s="22" t="s">
        <v>48</v>
      </c>
      <c r="AD56" s="24"/>
      <c r="AE56" s="23" t="s">
        <v>55</v>
      </c>
      <c r="AF56" s="24"/>
      <c r="AG56" s="23" t="s">
        <v>56</v>
      </c>
      <c r="AH56" s="32"/>
    </row>
    <row r="57" spans="28:34" x14ac:dyDescent="0.25">
      <c r="AB57" s="29"/>
      <c r="AC57" s="24" t="s">
        <v>58</v>
      </c>
      <c r="AD57" s="24"/>
      <c r="AE57" s="63">
        <v>1.4389000000000001</v>
      </c>
      <c r="AF57" s="24"/>
      <c r="AG57" s="63">
        <v>1.4402999999999999</v>
      </c>
      <c r="AH57" s="32"/>
    </row>
    <row r="58" spans="28:34" x14ac:dyDescent="0.25">
      <c r="AB58" s="29"/>
      <c r="AC58" s="24" t="s">
        <v>49</v>
      </c>
      <c r="AD58" s="24"/>
      <c r="AE58" s="63">
        <v>1.444</v>
      </c>
      <c r="AF58" s="24"/>
      <c r="AG58" s="63">
        <v>1.4410000000000001</v>
      </c>
      <c r="AH58" s="32"/>
    </row>
    <row r="59" spans="28:34" x14ac:dyDescent="0.25">
      <c r="AB59" s="29"/>
      <c r="AC59" s="24" t="s">
        <v>50</v>
      </c>
      <c r="AD59" s="24"/>
      <c r="AE59" s="28">
        <v>1.44</v>
      </c>
      <c r="AF59" s="24"/>
      <c r="AG59" s="28">
        <v>1.4415</v>
      </c>
      <c r="AH59" s="32"/>
    </row>
    <row r="60" spans="28:34" x14ac:dyDescent="0.25">
      <c r="AB60" s="29"/>
      <c r="AC60" s="24" t="s">
        <v>51</v>
      </c>
      <c r="AD60" s="24"/>
      <c r="AE60" s="28">
        <v>1.4402999999999999</v>
      </c>
      <c r="AF60" s="24"/>
      <c r="AG60" s="28">
        <v>1.4418</v>
      </c>
      <c r="AH60" s="32"/>
    </row>
    <row r="61" spans="28:34" x14ac:dyDescent="0.25">
      <c r="AB61" s="29"/>
      <c r="AC61" s="24" t="s">
        <v>52</v>
      </c>
      <c r="AD61" s="24"/>
      <c r="AE61" s="28">
        <v>1.4407000000000001</v>
      </c>
      <c r="AF61" s="24"/>
      <c r="AG61" s="28">
        <v>1.4421999999999999</v>
      </c>
      <c r="AH61" s="32"/>
    </row>
    <row r="62" spans="28:34" x14ac:dyDescent="0.25">
      <c r="AB62" s="29"/>
      <c r="AC62" s="24" t="s">
        <v>53</v>
      </c>
      <c r="AD62" s="24"/>
      <c r="AE62" s="28">
        <v>1.4408000000000001</v>
      </c>
      <c r="AF62" s="24"/>
      <c r="AG62" s="28">
        <v>1.4423999999999999</v>
      </c>
      <c r="AH62" s="32"/>
    </row>
    <row r="63" spans="28:34" x14ac:dyDescent="0.25">
      <c r="AB63" s="29"/>
      <c r="AC63" s="24" t="s">
        <v>54</v>
      </c>
      <c r="AD63" s="24"/>
      <c r="AE63" s="28">
        <v>1.4417</v>
      </c>
      <c r="AF63" s="24"/>
      <c r="AG63" s="28">
        <v>1.4436</v>
      </c>
      <c r="AH63" s="32"/>
    </row>
    <row r="64" spans="28:34" ht="8.1" customHeight="1" thickBot="1" x14ac:dyDescent="0.3">
      <c r="AB64" s="47"/>
      <c r="AC64" s="48"/>
      <c r="AD64" s="48"/>
      <c r="AE64" s="48"/>
      <c r="AF64" s="48"/>
      <c r="AG64" s="48"/>
      <c r="AH64" s="49"/>
    </row>
  </sheetData>
  <mergeCells count="5">
    <mergeCell ref="B41:L41"/>
    <mergeCell ref="B2:L2"/>
    <mergeCell ref="B4:L5"/>
    <mergeCell ref="B36:L37"/>
    <mergeCell ref="B39:L39"/>
  </mergeCells>
  <phoneticPr fontId="0" type="noConversion"/>
  <printOptions horizontalCentered="1"/>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Pbm5.1</vt:lpstr>
      <vt:lpstr>Pbm5.2</vt:lpstr>
      <vt:lpstr>Pbm5.3</vt:lpstr>
      <vt:lpstr>Pbm5.4</vt:lpstr>
      <vt:lpstr>Pbm5.5</vt:lpstr>
      <vt:lpstr>Pbm5.6</vt:lpstr>
      <vt:lpstr>Pbm5.7</vt:lpstr>
      <vt:lpstr>Pbm5.8</vt:lpstr>
      <vt:lpstr>Pbm5.9</vt:lpstr>
      <vt:lpstr>Pbm5.10</vt:lpstr>
      <vt:lpstr>Pbm5.11</vt:lpstr>
      <vt:lpstr>Pbm5.12</vt:lpstr>
      <vt:lpstr>Pbm5.13</vt:lpstr>
      <vt:lpstr>Pbm5.14</vt:lpstr>
      <vt:lpstr>Pbm5.15</vt:lpstr>
      <vt:lpstr>Pbm5.16</vt:lpstr>
      <vt:lpstr>Pbm5.17</vt:lpstr>
      <vt:lpstr>Pbm5.18</vt:lpstr>
      <vt:lpstr>Pbm5.19</vt:lpstr>
      <vt:lpstr>Pbm5.20</vt:lpstr>
      <vt:lpstr>Pbm5.11!Print_Area</vt:lpstr>
      <vt:lpstr>Pbm5.2!Print_Area</vt:lpstr>
      <vt:lpstr>Pbm5.3!Print_Area</vt:lpstr>
      <vt:lpstr>Pbm5.8!Print_Area</vt:lpstr>
      <vt:lpstr>Pbm5.9!Print_Area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Aybar, Bulent</cp:lastModifiedBy>
  <cp:lastPrinted>2012-06-03T01:14:50Z</cp:lastPrinted>
  <dcterms:created xsi:type="dcterms:W3CDTF">2002-03-02T16:40:07Z</dcterms:created>
  <dcterms:modified xsi:type="dcterms:W3CDTF">2019-02-18T06:11:40Z</dcterms:modified>
</cp:coreProperties>
</file>